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8.xml" ContentType="application/vnd.openxmlformats-officedocument.spreadsheetml.table+xml"/>
  <Override PartName="/xl/tables/table23.xml" ContentType="application/vnd.openxmlformats-officedocument.spreadsheetml.table+xml"/>
  <Override PartName="/xl/tables/table27.xml" ContentType="application/vnd.openxmlformats-officedocument.spreadsheetml.table+xml"/>
  <Override PartName="/xl/tables/table39.xml" ContentType="application/vnd.openxmlformats-officedocument.spreadsheetml.table+xml"/>
  <Override PartName="/xl/tables/table33.xml" ContentType="application/vnd.openxmlformats-officedocument.spreadsheetml.table+xml"/>
  <Override PartName="/xl/tables/table38.xml" ContentType="application/vnd.openxmlformats-officedocument.spreadsheetml.table+xml"/>
  <Override PartName="/xl/tables/table30.xml" ContentType="application/vnd.openxmlformats-officedocument.spreadsheetml.table+xml"/>
  <Override PartName="/xl/tables/table34.xml" ContentType="application/vnd.openxmlformats-officedocument.spreadsheetml.table+xml"/>
  <Override PartName="/xl/tables/table37.xml" ContentType="application/vnd.openxmlformats-officedocument.spreadsheetml.table+xml"/>
  <Override PartName="/xl/tables/table35.xml" ContentType="application/vnd.openxmlformats-officedocument.spreadsheetml.table+xml"/>
  <Override PartName="/xl/tables/table31.xml" ContentType="application/vnd.openxmlformats-officedocument.spreadsheetml.table+xml"/>
  <Override PartName="/xl/tables/table36.xml" ContentType="application/vnd.openxmlformats-officedocument.spreadsheetml.table+xml"/>
  <Override PartName="/xl/tables/table32.xml" ContentType="application/vnd.openxmlformats-officedocument.spreadsheetml.table+xml"/>
  <Override PartName="/xl/tables/table44.xml" ContentType="application/vnd.openxmlformats-officedocument.spreadsheetml.table+xml"/>
  <Override PartName="/xl/tables/table47.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5.xml" ContentType="application/vnd.openxmlformats-officedocument.spreadsheetml.table+xml"/>
  <Override PartName="/xl/tables/table48.xml" ContentType="application/vnd.openxmlformats-officedocument.spreadsheetml.table+xml"/>
  <Override PartName="/xl/tables/table46.xml" ContentType="application/vnd.openxmlformats-officedocument.spreadsheetml.table+xml"/>
  <Override PartName="/xl/tables/table49.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51.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0.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9.xml" ContentType="application/vnd.openxmlformats-officedocument.spreadsheetml.table+xml"/>
  <Override PartName="/xl/tables/table54.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9.xml" ContentType="application/vnd.openxmlformats-officedocument.spreadsheetml.table+xml"/>
  <Override PartName="/xl/tables/table63.xml" ContentType="application/vnd.openxmlformats-officedocument.spreadsheetml.table+xml"/>
  <Override PartName="/xl/tables/table68.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2.xml" ContentType="application/vnd.openxmlformats-officedocument.spreadsheetml.table+xml"/>
  <Override PartName="/xl/tables/table78.xml" ContentType="application/vnd.openxmlformats-officedocument.spreadsheetml.table+xml"/>
  <Override PartName="/xl/tables/table75.xml" ContentType="application/vnd.openxmlformats-officedocument.spreadsheetml.table+xml"/>
  <Override PartName="/xl/tables/table70.xml" ContentType="application/vnd.openxmlformats-officedocument.spreadsheetml.table+xml"/>
  <Override PartName="/xl/tables/table79.xml" ContentType="application/vnd.openxmlformats-officedocument.spreadsheetml.table+xml"/>
  <Override PartName="/xl/tables/table72.xml" ContentType="application/vnd.openxmlformats-officedocument.spreadsheetml.table+xml"/>
  <Override PartName="/xl/tables/table77.xml" ContentType="application/vnd.openxmlformats-officedocument.spreadsheetml.table+xml"/>
  <Override PartName="/xl/tables/table71.xml" ContentType="application/vnd.openxmlformats-officedocument.spreadsheetml.table+xml"/>
  <Override PartName="/xl/tables/table74.xml" ContentType="application/vnd.openxmlformats-officedocument.spreadsheetml.table+xml"/>
  <Override PartName="/xl/tables/table73.xml" ContentType="application/vnd.openxmlformats-officedocument.spreadsheetml.table+xml"/>
  <Override PartName="/xl/tables/table76.xml" ContentType="application/vnd.openxmlformats-officedocument.spreadsheetml.table+xml"/>
  <Override PartName="/xl/tables/table86.xml" ContentType="application/vnd.openxmlformats-officedocument.spreadsheetml.table+xml"/>
  <Override PartName="/xl/tables/table85.xml" ContentType="application/vnd.openxmlformats-officedocument.spreadsheetml.table+xml"/>
  <Override PartName="/xl/tables/table87.xml" ContentType="application/vnd.openxmlformats-officedocument.spreadsheetml.table+xml"/>
  <Override PartName="/xl/tables/table89.xml" ContentType="application/vnd.openxmlformats-officedocument.spreadsheetml.table+xml"/>
  <Override PartName="/xl/tables/table81.xml" ContentType="application/vnd.openxmlformats-officedocument.spreadsheetml.table+xml"/>
  <Override PartName="/xl/tables/table88.xml" ContentType="application/vnd.openxmlformats-officedocument.spreadsheetml.table+xml"/>
  <Override PartName="/xl/tables/table83.xml" ContentType="application/vnd.openxmlformats-officedocument.spreadsheetml.table+xml"/>
  <Override PartName="/xl/tables/table80.xml" ContentType="application/vnd.openxmlformats-officedocument.spreadsheetml.table+xml"/>
  <Override PartName="/xl/tables/table82.xml" ContentType="application/vnd.openxmlformats-officedocument.spreadsheetml.table+xml"/>
  <Override PartName="/xl/tables/table84.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8.xml" ContentType="application/vnd.openxmlformats-officedocument.spreadsheetml.table+xml"/>
  <Override PartName="/xl/tables/table95.xml" ContentType="application/vnd.openxmlformats-officedocument.spreadsheetml.table+xml"/>
  <Override PartName="/xl/tables/table90.xml" ContentType="application/vnd.openxmlformats-officedocument.spreadsheetml.table+xml"/>
  <Override PartName="/xl/tables/table99.xml" ContentType="application/vnd.openxmlformats-officedocument.spreadsheetml.table+xml"/>
  <Override PartName="/xl/tables/table97.xml" ContentType="application/vnd.openxmlformats-officedocument.spreadsheetml.table+xml"/>
  <Override PartName="/xl/tables/table91.xml" ContentType="application/vnd.openxmlformats-officedocument.spreadsheetml.table+xml"/>
  <Override PartName="/xl/tables/table94.xml" ContentType="application/vnd.openxmlformats-officedocument.spreadsheetml.table+xml"/>
  <Override PartName="/xl/tables/table96.xml" ContentType="application/vnd.openxmlformats-officedocument.spreadsheetml.table+xml"/>
  <Override PartName="/xl/tables/table103.xml" ContentType="application/vnd.openxmlformats-officedocument.spreadsheetml.table+xml"/>
  <Override PartName="/xl/tables/table106.xml" ContentType="application/vnd.openxmlformats-officedocument.spreadsheetml.table+xml"/>
  <Override PartName="/xl/tables/table108.xml" ContentType="application/vnd.openxmlformats-officedocument.spreadsheetml.table+xml"/>
  <Override PartName="/xl/tables/table102.xml" ContentType="application/vnd.openxmlformats-officedocument.spreadsheetml.table+xml"/>
  <Override PartName="/xl/tables/table105.xml" ContentType="application/vnd.openxmlformats-officedocument.spreadsheetml.table+xml"/>
  <Override PartName="/xl/tables/table107.xml" ContentType="application/vnd.openxmlformats-officedocument.spreadsheetml.table+xml"/>
  <Override PartName="/xl/tables/table101.xml" ContentType="application/vnd.openxmlformats-officedocument.spreadsheetml.table+xml"/>
  <Override PartName="/xl/tables/table109.xml" ContentType="application/vnd.openxmlformats-officedocument.spreadsheetml.table+xml"/>
  <Override PartName="/xl/tables/table100.xml" ContentType="application/vnd.openxmlformats-officedocument.spreadsheetml.table+xml"/>
  <Override PartName="/xl/tables/table104.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5.xml" ContentType="application/vnd.openxmlformats-officedocument.spreadsheetml.table+xml"/>
  <Override PartName="/xl/tables/table117.xml" ContentType="application/vnd.openxmlformats-officedocument.spreadsheetml.table+xml"/>
  <Override PartName="/xl/tables/table116.xml" ContentType="application/vnd.openxmlformats-officedocument.spreadsheetml.table+xml"/>
  <Override PartName="/xl/tables/table114.xml" ContentType="application/vnd.openxmlformats-officedocument.spreadsheetml.table+xml"/>
  <Override PartName="/xl/tables/table119.xml" ContentType="application/vnd.openxmlformats-officedocument.spreadsheetml.table+xml"/>
  <Override PartName="/xl/tables/table118.xml" ContentType="application/vnd.openxmlformats-officedocument.spreadsheetml.table+xml"/>
  <Override PartName="/xl/tables/table110.xml" ContentType="application/vnd.openxmlformats-officedocument.spreadsheetml.table+xml"/>
  <Override PartName="/xl/tables/table113.xml" ContentType="application/vnd.openxmlformats-officedocument.spreadsheetml.table+xml"/>
  <Override PartName="/xl/tables/table121.xml" ContentType="application/vnd.openxmlformats-officedocument.spreadsheetml.table+xml"/>
  <Override PartName="/xl/tables/table124.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0.xml" ContentType="application/vnd.openxmlformats-officedocument.spreadsheetml.table+xml"/>
  <Override PartName="/xl/tables/table129.xml" ContentType="application/vnd.openxmlformats-officedocument.spreadsheetml.table+xml"/>
  <Override PartName="/xl/tables/table126.xml" ContentType="application/vnd.openxmlformats-officedocument.spreadsheetml.table+xml"/>
  <Override PartName="/xl/tables/table128.xml" ContentType="application/vnd.openxmlformats-officedocument.spreadsheetml.table+xml"/>
  <Override PartName="/xl/tables/table125.xml" ContentType="application/vnd.openxmlformats-officedocument.spreadsheetml.table+xml"/>
  <Override PartName="/xl/tables/table127.xml" ContentType="application/vnd.openxmlformats-officedocument.spreadsheetml.table+xml"/>
  <Override PartName="/xl/tables/table134.xml" ContentType="application/vnd.openxmlformats-officedocument.spreadsheetml.table+xml"/>
  <Override PartName="/xl/tables/table132.xml" ContentType="application/vnd.openxmlformats-officedocument.spreadsheetml.table+xml"/>
  <Override PartName="/xl/tables/table136.xml" ContentType="application/vnd.openxmlformats-officedocument.spreadsheetml.table+xml"/>
  <Override PartName="/xl/tables/table131.xml" ContentType="application/vnd.openxmlformats-officedocument.spreadsheetml.table+xml"/>
  <Override PartName="/xl/tables/table135.xml" ContentType="application/vnd.openxmlformats-officedocument.spreadsheetml.table+xml"/>
  <Override PartName="/xl/tables/table138.xml" ContentType="application/vnd.openxmlformats-officedocument.spreadsheetml.table+xml"/>
  <Override PartName="/xl/tables/table133.xml" ContentType="application/vnd.openxmlformats-officedocument.spreadsheetml.table+xml"/>
  <Override PartName="/xl/tables/table137.xml" ContentType="application/vnd.openxmlformats-officedocument.spreadsheetml.table+xml"/>
  <Override PartName="/xl/tables/table130.xml" ContentType="application/vnd.openxmlformats-officedocument.spreadsheetml.table+xml"/>
  <Override PartName="/xl/tables/table139.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8.xml" ContentType="application/vnd.openxmlformats-officedocument.spreadsheetml.table+xml"/>
  <Override PartName="/xl/tables/table140.xml" ContentType="application/vnd.openxmlformats-officedocument.spreadsheetml.table+xml"/>
  <Override PartName="/xl/tables/table147.xml" ContentType="application/vnd.openxmlformats-officedocument.spreadsheetml.table+xml"/>
  <Override PartName="/xl/tables/table145.xml" ContentType="application/vnd.openxmlformats-officedocument.spreadsheetml.table+xml"/>
  <Override PartName="/xl/tables/table149.xml" ContentType="application/vnd.openxmlformats-officedocument.spreadsheetml.table+xml"/>
  <Override PartName="/xl/tables/table146.xml" ContentType="application/vnd.openxmlformats-officedocument.spreadsheetml.table+xml"/>
  <Override PartName="/xl/tables/table144.xml" ContentType="application/vnd.openxmlformats-officedocument.spreadsheetml.table+xml"/>
  <Override PartName="/xl/tables/table155.xml" ContentType="application/vnd.openxmlformats-officedocument.spreadsheetml.table+xml"/>
  <Override PartName="/xl/tables/table151.xml" ContentType="application/vnd.openxmlformats-officedocument.spreadsheetml.table+xml"/>
  <Override PartName="/xl/tables/table156.xml" ContentType="application/vnd.openxmlformats-officedocument.spreadsheetml.table+xml"/>
  <Override PartName="/xl/tables/table159.xml" ContentType="application/vnd.openxmlformats-officedocument.spreadsheetml.table+xml"/>
  <Override PartName="/xl/tables/table150.xml" ContentType="application/vnd.openxmlformats-officedocument.spreadsheetml.table+xml"/>
  <Override PartName="/xl/tables/table154.xml" ContentType="application/vnd.openxmlformats-officedocument.spreadsheetml.table+xml"/>
  <Override PartName="/xl/tables/table157.xml" ContentType="application/vnd.openxmlformats-officedocument.spreadsheetml.table+xml"/>
  <Override PartName="/xl/tables/table153.xml" ContentType="application/vnd.openxmlformats-officedocument.spreadsheetml.table+xml"/>
  <Override PartName="/xl/tables/table158.xml" ContentType="application/vnd.openxmlformats-officedocument.spreadsheetml.table+xml"/>
  <Override PartName="/xl/tables/table15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defaultThemeVersion="124226"/>
  <bookViews>
    <workbookView xWindow="1215" yWindow="165" windowWidth="25920" windowHeight="16425" tabRatio="761" activeTab="0"/>
  </bookViews>
  <sheets>
    <sheet name="Toelichting" sheetId="16" r:id="rId1"/>
    <sheet name="Projectinformatie" sheetId="2" r:id="rId2"/>
    <sheet name="Uren en tariefberekening" sheetId="15" r:id="rId3"/>
    <sheet name="Totale begroting" sheetId="14" r:id="rId4"/>
    <sheet name="Financiering project" sheetId="5" r:id="rId5"/>
    <sheet name="Begroting penvoerder (pp 1)" sheetId="3" r:id="rId6"/>
    <sheet name="Begroting pp 2 " sheetId="30" r:id="rId7"/>
    <sheet name="Begroting pp 3" sheetId="31" r:id="rId8"/>
    <sheet name="Begroting pp 4" sheetId="32" r:id="rId9"/>
    <sheet name="Begroting pp 5" sheetId="33" r:id="rId10"/>
    <sheet name="Begroting pp 6" sheetId="34" r:id="rId11"/>
    <sheet name="Begroting pp 7" sheetId="35" r:id="rId12"/>
    <sheet name="Begroting pp 8" sheetId="36" r:id="rId13"/>
    <sheet name="Begroting pp 9" sheetId="37" r:id="rId14"/>
    <sheet name="Begroting pp 10" sheetId="38" r:id="rId15"/>
    <sheet name="Begroting pp 11" sheetId="39" r:id="rId16"/>
    <sheet name="Begroting pp 12" sheetId="40" r:id="rId17"/>
    <sheet name="Begroting pp 13" sheetId="41" r:id="rId18"/>
    <sheet name="Begroting pp 14" sheetId="42" r:id="rId19"/>
    <sheet name="Begroting pp 15" sheetId="43" r:id="rId20"/>
  </sheets>
  <definedNames/>
  <calcPr calcId="191029"/>
  <extLst/>
</workbook>
</file>

<file path=xl/sharedStrings.xml><?xml version="1.0" encoding="utf-8"?>
<sst xmlns="http://schemas.openxmlformats.org/spreadsheetml/2006/main" count="4946" uniqueCount="228">
  <si>
    <t>Kosten derden</t>
  </si>
  <si>
    <t xml:space="preserve">Naam van het project: </t>
  </si>
  <si>
    <t>Projectpartners</t>
  </si>
  <si>
    <t>Type organisatie</t>
  </si>
  <si>
    <t>Penvoerder (Projectpartner 1)</t>
  </si>
  <si>
    <t>Projectpartner 2</t>
  </si>
  <si>
    <t>Projectpartner 3</t>
  </si>
  <si>
    <t>Projectpartner 4</t>
  </si>
  <si>
    <t>Projectpartner 5</t>
  </si>
  <si>
    <t>Projectpartner 6</t>
  </si>
  <si>
    <t>Projectpartner 7</t>
  </si>
  <si>
    <t>Projectpartner 8</t>
  </si>
  <si>
    <t>Projectpartner 9</t>
  </si>
  <si>
    <t>Projectpartner 10</t>
  </si>
  <si>
    <t>Werkpakket</t>
  </si>
  <si>
    <t>Naam project:</t>
  </si>
  <si>
    <t xml:space="preserve">Naam organisatie: </t>
  </si>
  <si>
    <t xml:space="preserve">Bijdrage </t>
  </si>
  <si>
    <t>Procentuele bijdrage t.o.v. totale kosten</t>
  </si>
  <si>
    <t>Uitgavenplanning</t>
  </si>
  <si>
    <t>Subtotaal</t>
  </si>
  <si>
    <t>Totaal</t>
  </si>
  <si>
    <t>Bijdrage</t>
  </si>
  <si>
    <t>Specificatie eigen bijdragen van de projectpartners</t>
  </si>
  <si>
    <t>Totale projectfinanciering</t>
  </si>
  <si>
    <t>Gevestigd in</t>
  </si>
  <si>
    <t>Kostensoort</t>
  </si>
  <si>
    <t>Totale kosten</t>
  </si>
  <si>
    <t>Totaal WP 1</t>
  </si>
  <si>
    <t>Totaal WP 2</t>
  </si>
  <si>
    <t>Totaal WP 3</t>
  </si>
  <si>
    <t>Totaal WP 4</t>
  </si>
  <si>
    <t>Totaal WP 5</t>
  </si>
  <si>
    <t>Naam organisatie</t>
  </si>
  <si>
    <t>Uitvoerende derde partij (Niet van toepassing indien interne kosten)</t>
  </si>
  <si>
    <t>Werkzaamheden (inclusief een toelichting op het bedrag)</t>
  </si>
  <si>
    <t>Eigen bijdrage</t>
  </si>
  <si>
    <t>Gevraagde subsidie (percentage)</t>
  </si>
  <si>
    <t>Gevraagde subsidie (bedrag)</t>
  </si>
  <si>
    <t>Werkpakket 1</t>
  </si>
  <si>
    <t>Werkpakket 2</t>
  </si>
  <si>
    <t>Werkpakket 3</t>
  </si>
  <si>
    <t>Werkpakket 4</t>
  </si>
  <si>
    <t>Werkpakket 5</t>
  </si>
  <si>
    <t>Kosten</t>
  </si>
  <si>
    <t>Percentage van de totale kosten</t>
  </si>
  <si>
    <t>Loonkosten + vast percentage</t>
  </si>
  <si>
    <t>Niet van toepassing</t>
  </si>
  <si>
    <t>Inbreng in natura</t>
  </si>
  <si>
    <t>X</t>
  </si>
  <si>
    <t>Aantal uren</t>
  </si>
  <si>
    <t>Uurtarief</t>
  </si>
  <si>
    <t>Partner</t>
  </si>
  <si>
    <t>Medewerker</t>
  </si>
  <si>
    <t>Brutoloon per maand</t>
  </si>
  <si>
    <t>Brutoloon jaar</t>
  </si>
  <si>
    <t>Totaal aantal uren</t>
  </si>
  <si>
    <t>Opslag werkgeverslasten 32%</t>
  </si>
  <si>
    <t xml:space="preserve">Omschrijving geven </t>
  </si>
  <si>
    <t>Afschrijvingskosten</t>
  </si>
  <si>
    <t>Grondkosten</t>
  </si>
  <si>
    <t>Projectopbrengsten</t>
  </si>
  <si>
    <t>Omschrijving geven</t>
  </si>
  <si>
    <t>Functie medewerker</t>
  </si>
  <si>
    <r>
      <rPr>
        <b/>
        <sz val="10"/>
        <rFont val="Arial"/>
        <family val="2"/>
      </rPr>
      <t>Publieke cofinanciering</t>
    </r>
    <r>
      <rPr>
        <sz val="10"/>
        <rFont val="Arial"/>
        <family val="2"/>
      </rPr>
      <t xml:space="preserve">
Overige bijdrage van gemeenten, provincie, rijk of EU aan projectactiviteiten</t>
    </r>
  </si>
  <si>
    <t>Soort activiteit</t>
  </si>
  <si>
    <t>Overzicht partners</t>
  </si>
  <si>
    <t>Overzicht werkpakketten</t>
  </si>
  <si>
    <r>
      <rPr>
        <b/>
        <sz val="10"/>
        <rFont val="Arial"/>
        <family val="2"/>
      </rPr>
      <t>Private cofinanciering</t>
    </r>
    <r>
      <rPr>
        <sz val="10"/>
        <rFont val="Arial"/>
        <family val="2"/>
      </rPr>
      <t xml:space="preserve">
Bijdragen van private partijen die geen deelnemer in het project zijn (die geen kosten opvoeren voor subsidie)</t>
    </r>
  </si>
  <si>
    <t>Subsidiepercentage totale kosten</t>
  </si>
  <si>
    <t>Bedrag</t>
  </si>
  <si>
    <t>Totaal werkpakket 1</t>
  </si>
  <si>
    <t>Totaal werkpakket 2</t>
  </si>
  <si>
    <t>Loonkosten/werkgeversverklaring</t>
  </si>
  <si>
    <t>Totaal werkpakket 3</t>
  </si>
  <si>
    <t>Totaal werkpakket 4</t>
  </si>
  <si>
    <t>Totaal werkpakket 5</t>
  </si>
  <si>
    <t>jan-21</t>
  </si>
  <si>
    <t>feb-21</t>
  </si>
  <si>
    <t>mrt-21</t>
  </si>
  <si>
    <t>apr-21</t>
  </si>
  <si>
    <t>mei-21</t>
  </si>
  <si>
    <t>jun-21</t>
  </si>
  <si>
    <t>jul-21</t>
  </si>
  <si>
    <t>aug-21</t>
  </si>
  <si>
    <t>sep-21</t>
  </si>
  <si>
    <t>okt-21</t>
  </si>
  <si>
    <t>nov-21</t>
  </si>
  <si>
    <t>dec-21</t>
  </si>
  <si>
    <t>artikel 22 651/2014</t>
  </si>
  <si>
    <t>artikel 25 651/2014</t>
  </si>
  <si>
    <t>artikel 29 651/2014</t>
  </si>
  <si>
    <t>wp1</t>
  </si>
  <si>
    <t>wp2</t>
  </si>
  <si>
    <t>wp3</t>
  </si>
  <si>
    <t>wp4</t>
  </si>
  <si>
    <t>wp5</t>
  </si>
  <si>
    <t>totaal</t>
  </si>
  <si>
    <t xml:space="preserve">totaal subsidie (€) </t>
  </si>
  <si>
    <t>experimentele ontwikkeling</t>
  </si>
  <si>
    <t>Kies type staatssteungrondslag</t>
  </si>
  <si>
    <t>IKS</t>
  </si>
  <si>
    <t>jan-22</t>
  </si>
  <si>
    <t>feb-22</t>
  </si>
  <si>
    <t>mrt-22</t>
  </si>
  <si>
    <t>apr-22</t>
  </si>
  <si>
    <t>mei-22</t>
  </si>
  <si>
    <t>jun-22</t>
  </si>
  <si>
    <t>jul-22</t>
  </si>
  <si>
    <t>aug-22</t>
  </si>
  <si>
    <t>sep-22</t>
  </si>
  <si>
    <t>okt-22</t>
  </si>
  <si>
    <t>nov-22</t>
  </si>
  <si>
    <t>dec-22</t>
  </si>
  <si>
    <t>loonkosten +40% fortaitair</t>
  </si>
  <si>
    <t>overige kosten + 20% forfaitair</t>
  </si>
  <si>
    <t>jan-222</t>
  </si>
  <si>
    <t>feb-223</t>
  </si>
  <si>
    <t>mrt-224</t>
  </si>
  <si>
    <t>apr-225</t>
  </si>
  <si>
    <t>mei-226</t>
  </si>
  <si>
    <t>jun-227</t>
  </si>
  <si>
    <t>jul-228</t>
  </si>
  <si>
    <t>aug-229</t>
  </si>
  <si>
    <t>sep-2210</t>
  </si>
  <si>
    <t>okt-2211</t>
  </si>
  <si>
    <t>nov-2212</t>
  </si>
  <si>
    <t>dec-2213</t>
  </si>
  <si>
    <t>jan-23</t>
  </si>
  <si>
    <t>feb-23</t>
  </si>
  <si>
    <t>mrt-23</t>
  </si>
  <si>
    <t>apr-23</t>
  </si>
  <si>
    <t>mei-23</t>
  </si>
  <si>
    <t>jun-23</t>
  </si>
  <si>
    <t>Kolom1</t>
  </si>
  <si>
    <t>Kolom2</t>
  </si>
  <si>
    <t>Kolom3</t>
  </si>
  <si>
    <t>Kolom4</t>
  </si>
  <si>
    <t>Kolom5</t>
  </si>
  <si>
    <t>Kolom6</t>
  </si>
  <si>
    <t>Kolom7</t>
  </si>
  <si>
    <t>Kolom8</t>
  </si>
  <si>
    <t>Kolom9</t>
  </si>
  <si>
    <t>Kolom10</t>
  </si>
  <si>
    <t>Kolom11</t>
  </si>
  <si>
    <t>Kolom12</t>
  </si>
  <si>
    <t>Kolom13</t>
  </si>
  <si>
    <t>Kolom14</t>
  </si>
  <si>
    <t>Kolom15</t>
  </si>
  <si>
    <t>Kolom16</t>
  </si>
  <si>
    <t>Kolom17</t>
  </si>
  <si>
    <t>Kolom18</t>
  </si>
  <si>
    <t>artikel 36 651/2014</t>
  </si>
  <si>
    <t>artikel 37 651/2014</t>
  </si>
  <si>
    <t>artikel 38 651/2014</t>
  </si>
  <si>
    <t>artikel 39 651/2014</t>
  </si>
  <si>
    <t>artikel 40 651/2014</t>
  </si>
  <si>
    <t>artikel 41 651/2014</t>
  </si>
  <si>
    <t>artikel 46 651/2014</t>
  </si>
  <si>
    <t>artikel 47 651/2014</t>
  </si>
  <si>
    <t>artikel 56 651/2014</t>
  </si>
  <si>
    <t>de-minimissteun (verordening 1407/2013)</t>
  </si>
  <si>
    <t>Aanschafwaarde</t>
  </si>
  <si>
    <t>% toerekening aan project</t>
  </si>
  <si>
    <t>Omschrijving Investering</t>
  </si>
  <si>
    <t>artikel 26 651/2014</t>
  </si>
  <si>
    <t>Toelichting  Afschrijvingen</t>
  </si>
  <si>
    <t>Omschrijving</t>
  </si>
  <si>
    <t>Totaal afschrijvingskosten</t>
  </si>
  <si>
    <t>subsidie percentage</t>
  </si>
  <si>
    <t>investeren</t>
  </si>
  <si>
    <t>demonstreren</t>
  </si>
  <si>
    <t>testwerkzaamheden</t>
  </si>
  <si>
    <t>uitrol digitalisering</t>
  </si>
  <si>
    <t>stimulering digitalisering</t>
  </si>
  <si>
    <t>Aantal uur WP1</t>
  </si>
  <si>
    <t>Aantal uur WP2</t>
  </si>
  <si>
    <t>Aantal uur WP3</t>
  </si>
  <si>
    <t>Aantal uur WP4</t>
  </si>
  <si>
    <t>Aantal uur WP5</t>
  </si>
  <si>
    <t>Kosten WP1</t>
  </si>
  <si>
    <t>Kosten WP2</t>
  </si>
  <si>
    <t>Kosten WP3</t>
  </si>
  <si>
    <t>Kosten WP4</t>
  </si>
  <si>
    <t>Kosten WP5</t>
  </si>
  <si>
    <t>Naam WP</t>
  </si>
  <si>
    <r>
      <t xml:space="preserve">Planning
</t>
    </r>
    <r>
      <rPr>
        <sz val="10"/>
        <color theme="1"/>
        <rFont val="Arial"/>
        <family val="2"/>
      </rPr>
      <t xml:space="preserve">vul per werkpakket de planning in door een kruis te zeten in de juiste maanden </t>
    </r>
  </si>
  <si>
    <t>Afschrijvingstermijn in maanden</t>
  </si>
  <si>
    <t>Gebruik binnen projectperiode in maanden</t>
  </si>
  <si>
    <t>Kostensoort *</t>
  </si>
  <si>
    <t>Toelichting  Kosten derden (specificatie bedragen boven € 50.000)</t>
  </si>
  <si>
    <t>jul-23</t>
  </si>
  <si>
    <t>aug-23</t>
  </si>
  <si>
    <t>sep-23</t>
  </si>
  <si>
    <t>okt-23</t>
  </si>
  <si>
    <t>nov-23</t>
  </si>
  <si>
    <t>dec-23</t>
  </si>
  <si>
    <t>Projectpartner 15</t>
  </si>
  <si>
    <t>Projectpartner 14</t>
  </si>
  <si>
    <t>Projectpartner 13</t>
  </si>
  <si>
    <t>Projectpartner 12</t>
  </si>
  <si>
    <t>Projectpartner 11</t>
  </si>
  <si>
    <t>FTE of percentage tijd/maand</t>
  </si>
  <si>
    <t>Aantal werkbare uren/jaar</t>
  </si>
  <si>
    <t>Opslag overhead 15%</t>
  </si>
  <si>
    <t>Partner 1</t>
  </si>
  <si>
    <t>Partner 2</t>
  </si>
  <si>
    <t>Partner 3</t>
  </si>
  <si>
    <t>Partner 4</t>
  </si>
  <si>
    <t>Partner 5</t>
  </si>
  <si>
    <t>Partner 6</t>
  </si>
  <si>
    <t>Partner 7</t>
  </si>
  <si>
    <t>Partner 8</t>
  </si>
  <si>
    <t>Partner 9</t>
  </si>
  <si>
    <t>Partner 10</t>
  </si>
  <si>
    <t>Partner 11</t>
  </si>
  <si>
    <t>Partner 12</t>
  </si>
  <si>
    <t>Partner 13</t>
  </si>
  <si>
    <t>Partner 14</t>
  </si>
  <si>
    <t>Partner 15</t>
  </si>
  <si>
    <t>Begrotingsmodel voor OPZuid / REACT-EU aanvragen</t>
  </si>
  <si>
    <t>Dit model kunt u gebruiken bij de voorbereidingen van uw OPZuid subsidieaanvraag.</t>
  </si>
  <si>
    <t>Alle financieel technische aspecten die van belang zijn bij het opstellen van een projectplan komen aan de orde.</t>
  </si>
  <si>
    <t xml:space="preserve">Invullen begroting per projectprojectpartner </t>
  </si>
  <si>
    <t>Toelichting bij gebruik van het begrotingsmodel</t>
  </si>
  <si>
    <t>Geef per werkpakket aan op wat voor kosten de activiteiten betrekking hebben (loonkosten, kosten derden, etc.). Per activiteit geeft u (indien van toepassing en voor zover bekend) de naam van de derde en geeft u een omschrijving van de uit te voeren werkzaamheden. Subsidiepercentages aanhouden die in de lijn liggen met uw staatssteunanalyse, tot de hiervoor genoemde maxima. De volgende kostensoorten komen in aanmerking voor subsidie:
- Loonkosten + vast percentage -&gt; invullen tabblad 'Uren en tariefberekening' is verplicht .
- IKS - Als u de kostensoort IKS kiest dan zal de MA vragen om accountantscontrole op de IKS-tarieven.
- Uurtarieven EC - Als u voor de uurtarieven EC kiest dan zal de MA vragen om informatie over het programma en beleidsregel waarvoor de uurtarieven zijn berekend, welk EC goedgekeurde systematiek wordt gebruikt en op welke wijze wordt voldaan aan de vereisten en om de goedkeuring van EU voor de ingediende tarieven.
- Vast uurtarief - Als u voor het vast uurtarief kiest dan zal de MA vragen om niet-verlonersverklaring of andere onderbouwing waaruit blijkt dat er geen sprake is verloning. 
- Afschrijvingskosten - kosten van apparatuur, machines en uitrusting voor zover en zolang zij worden gebruikt voor het project. Wanneer deze apparatuur, machines en uitrusting niet tijdens hun volledige levensduur voor het project worden gebruikt, worden alleen de afschrijvingskosten overeenstemmend met de looptijd van het project berekend volgens algemeen erkende boekhoudkundige beginselen, als in aanmerking komende kosten beschouwd.
- Grondkosten - kosten van gebouwen en gronden voor zover en zolang zij worden gebruikt voor het project. Wat gebouwen betreft, worden alleen de afschrijvingskosten overeenstemmend met de looptijd van het project, berekend volgens algemeen erkende boekhoudkundige beginselen, als in aanmerking komende kosten beschouwd. Wat gronden betreft, komen de kosten voor de commerciële overdracht of de daadwerkelijk gemaakte kapitaalkosten in aanmerking.
- Kosten derden - gebruikte materialen en hulpmiddelen; kosten van octrooien; kosten van promotionele en communicatie activiteiten; reis- en verblijfkosten die noodzakelijk zijn voor het project, voor zover deze niet behoren tot de reguliere bedrijfsvoering (en daarmee onderdeel zijn van de overhead); overige kosten die noodzakelijk zijn voor de uitvoering van het project.
- Inbreng in natura - Het onderscheid tussen enerzijds bijdragen in natura en anderzijds de overige kostensoorten is van belang omdat voor de bijdrage in natura een specifieke voorwaarde is opgenomen. Bijdrage in natura kent onderscheid tussen bijdrage in natura in de vorm van goederen en in de vorm van diensten.
- Projectopbrengsten
Meer informatie over het opstellen van de begroting vindt u in het Handboek EFRO. Hierin staan de verschillende kostensoorten nader toegelicht.</t>
  </si>
  <si>
    <t>Disclaimer</t>
  </si>
  <si>
    <t>Dit begrotingsmodel wordt door Stimulus aangeboden als hulpmiddel voor het berekenen van projectkosten en het opstellen van een projectbegroting. Aan het document kunnen geen rechten worden ontleend. De aanvrager is en blijft zelf verantwoordelijk voor het juist berekenen van de projeckosten die zij opneemt in de begroting van de subsidieaanvraag. Wij raden u aan de formules en bedragen te controleren alvorens u deze overneemt in uw projectbegroting.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</si>
</sst>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quot;€&quot;\ * #,##0.00_ ;_ &quot;€&quot;\ * \-#,##0.00_ ;_ &quot;€&quot;\ * &quot;-&quot;??_ ;_ @_ "/>
    <numFmt numFmtId="43" formatCode="_ * #,##0.00_ ;_ * \-#,##0.00_ ;_ * &quot;-&quot;??_ ;_ @_ "/>
    <numFmt numFmtId="164" formatCode="&quot;€&quot;\ #,##0.00"/>
    <numFmt numFmtId="165" formatCode="_ * #,##0.000000000000000_ ;_ * \-#,##0.000000000000000_ ;_ * &quot;-&quot;???????????????_ ;_ @_ "/>
    <numFmt numFmtId="166" formatCode="_ * #,##0.00000000000000000000000000_ ;_ * \-#,##0.00000000000000000000000000_ ;_ * &quot;-&quot;??????????????????????????_ ;_ @_ "/>
    <numFmt numFmtId="167" formatCode="_ [$€-413]\ * #,##0.00_ ;_ [$€-413]\ * \-#,##0.00_ ;_ [$€-413]\ * &quot;-&quot;??_ ;_ @_ "/>
    <numFmt numFmtId="168" formatCode="0.0%"/>
    <numFmt numFmtId="169" formatCode="_ [$€-2]\ * #,##0.00_ ;_ [$€-2]\ * \-#,##0.00_ ;_ [$€-2]\ * &quot;-&quot;??_ ;_ @_ "/>
    <numFmt numFmtId="177" formatCode="0%"/>
    <numFmt numFmtId="178" formatCode="mmm/yy"/>
    <numFmt numFmtId="179" formatCode="General"/>
    <numFmt numFmtId="180" formatCode="0.00%"/>
  </numFmts>
  <fonts count="19">
    <font>
      <sz val="10"/>
      <color theme="1"/>
      <name val="Arial"/>
      <family val="2"/>
    </font>
    <font>
      <sz val="10"/>
      <name val="Arial"/>
      <family val="2"/>
    </font>
    <font>
      <b/>
      <sz val="10"/>
      <color theme="1"/>
      <name val="Arial"/>
      <family val="2"/>
    </font>
    <font>
      <u val="single"/>
      <sz val="10"/>
      <color theme="1"/>
      <name val="Arial"/>
      <family val="2"/>
    </font>
    <font>
      <b/>
      <sz val="10"/>
      <name val="Arial"/>
      <family val="2"/>
    </font>
    <font>
      <sz val="10"/>
      <color theme="0"/>
      <name val="Arial"/>
      <family val="2"/>
    </font>
    <font>
      <sz val="10"/>
      <color rgb="FFFF0000"/>
      <name val="Arial"/>
      <family val="2"/>
    </font>
    <font>
      <sz val="10"/>
      <color rgb="FF0070C0"/>
      <name val="Arial"/>
      <family val="2"/>
    </font>
    <font>
      <b/>
      <sz val="12"/>
      <color theme="1"/>
      <name val="Arial"/>
      <family val="2"/>
    </font>
    <font>
      <b/>
      <u val="single"/>
      <sz val="10"/>
      <name val="Arial"/>
      <family val="2"/>
    </font>
    <font>
      <i/>
      <sz val="10"/>
      <color theme="1"/>
      <name val="Arial"/>
      <family val="2"/>
    </font>
    <font>
      <i/>
      <sz val="10"/>
      <color theme="0" tint="-0.4999699890613556"/>
      <name val="Arial"/>
      <family val="2"/>
    </font>
    <font>
      <b/>
      <i/>
      <sz val="10"/>
      <color theme="1"/>
      <name val="Arial"/>
      <family val="2"/>
    </font>
    <font>
      <sz val="8"/>
      <name val="Arial"/>
      <family val="2"/>
    </font>
    <font>
      <b/>
      <i/>
      <sz val="10"/>
      <name val="Arial"/>
      <family val="2"/>
    </font>
    <font>
      <b/>
      <sz val="10"/>
      <color indexed="8"/>
      <name val="Arial"/>
      <family val="2"/>
    </font>
    <font>
      <sz val="11"/>
      <color theme="1"/>
      <name val="Arial"/>
      <family val="2"/>
    </font>
    <font>
      <i/>
      <sz val="11"/>
      <color theme="1"/>
      <name val="Arial"/>
      <family val="2"/>
    </font>
    <font>
      <b/>
      <sz val="11"/>
      <color theme="1"/>
      <name val="Arial"/>
      <family val="2"/>
    </font>
  </fonts>
  <fills count="8">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0" tint="-0.3499799966812134"/>
        <bgColor indexed="64"/>
      </patternFill>
    </fill>
  </fills>
  <borders count="60">
    <border>
      <left/>
      <right/>
      <top/>
      <bottom/>
      <diagonal/>
    </border>
    <border>
      <left style="thin"/>
      <right/>
      <top style="thin"/>
      <bottom/>
    </border>
    <border>
      <left/>
      <right/>
      <top style="thin"/>
      <bottom/>
    </border>
    <border>
      <left/>
      <right style="thin"/>
      <top style="thin"/>
      <bottom/>
    </border>
    <border>
      <left style="medium"/>
      <right style="medium"/>
      <top/>
      <bottom style="thin"/>
    </border>
    <border>
      <left style="medium"/>
      <right/>
      <top/>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right style="medium"/>
      <top/>
      <bottom style="thin"/>
    </border>
    <border>
      <left style="medium"/>
      <right/>
      <top style="medium"/>
      <bottom style="medium"/>
    </border>
    <border>
      <left/>
      <right style="medium"/>
      <top style="medium"/>
      <bottom style="medium"/>
    </border>
    <border>
      <left style="medium"/>
      <right style="medium"/>
      <top style="medium"/>
      <bottom style="medium"/>
    </border>
    <border>
      <left/>
      <right/>
      <top style="thin"/>
      <bottom style="medium"/>
    </border>
    <border>
      <left style="medium"/>
      <right style="medium"/>
      <top/>
      <bottom/>
    </border>
    <border>
      <left style="medium"/>
      <right style="medium"/>
      <top style="medium"/>
      <bottom/>
    </border>
    <border>
      <left style="medium"/>
      <right style="medium"/>
      <top style="thin"/>
      <bottom/>
    </border>
    <border>
      <left style="medium"/>
      <right style="medium"/>
      <top/>
      <bottom style="medium"/>
    </border>
    <border>
      <left/>
      <right style="medium"/>
      <top style="medium"/>
      <bottom style="thin"/>
    </border>
    <border>
      <left style="medium"/>
      <right/>
      <top style="medium"/>
      <bottom style="thin"/>
    </border>
    <border>
      <left/>
      <right/>
      <top style="thin"/>
      <bottom style="thin"/>
    </border>
    <border>
      <left style="medium"/>
      <right/>
      <top/>
      <bottom/>
    </border>
    <border>
      <left/>
      <right/>
      <top style="medium"/>
      <bottom style="medium"/>
    </border>
    <border>
      <left/>
      <right style="medium"/>
      <top/>
      <bottom/>
    </border>
    <border>
      <left/>
      <right style="medium"/>
      <top style="medium"/>
      <bottom/>
    </border>
    <border>
      <left style="medium"/>
      <right/>
      <top style="medium"/>
      <bottom/>
    </border>
    <border>
      <left/>
      <right style="medium"/>
      <top/>
      <bottom style="medium"/>
    </border>
    <border>
      <left style="medium"/>
      <right/>
      <top/>
      <bottom style="medium"/>
    </border>
    <border>
      <left style="medium"/>
      <right/>
      <top style="thin"/>
      <bottom/>
    </border>
    <border>
      <left/>
      <right style="medium"/>
      <top style="thin"/>
      <bottom/>
    </border>
    <border>
      <left style="thin"/>
      <right/>
      <top style="thin"/>
      <bottom style="thin"/>
    </border>
    <border>
      <left style="thin"/>
      <right style="thin"/>
      <top/>
      <bottom style="thin"/>
    </border>
    <border>
      <left/>
      <right/>
      <top/>
      <bottom style="thin"/>
    </border>
    <border>
      <left style="thin"/>
      <right style="thin"/>
      <top/>
      <bottom/>
    </border>
    <border>
      <left style="medium"/>
      <right/>
      <top/>
      <bottom style="thin">
        <color theme="4" tint="0.39998000860214233"/>
      </bottom>
    </border>
    <border>
      <left/>
      <right/>
      <top/>
      <bottom style="thin">
        <color theme="4" tint="0.39998000860214233"/>
      </bottom>
    </border>
    <border>
      <left/>
      <right style="medium"/>
      <top/>
      <bottom style="thin">
        <color theme="4" tint="0.39998000860214233"/>
      </bottom>
    </border>
    <border>
      <left style="thin"/>
      <right style="thin"/>
      <top style="thin"/>
      <bottom/>
    </border>
    <border>
      <left style="thin"/>
      <right/>
      <top/>
      <bottom style="thin"/>
    </border>
    <border>
      <left/>
      <right/>
      <top style="medium"/>
      <bottom style="thin"/>
    </border>
    <border>
      <left style="medium"/>
      <right/>
      <top style="medium"/>
      <bottom style="thin">
        <color theme="4" tint="0.39998000860214233"/>
      </bottom>
    </border>
    <border>
      <left style="thin"/>
      <right/>
      <top/>
      <bottom/>
    </border>
    <border>
      <left/>
      <right style="thin"/>
      <top/>
      <bottom/>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99">
    <xf numFmtId="0" fontId="0" fillId="0" borderId="0" xfId="0"/>
    <xf numFmtId="0" fontId="0" fillId="2" borderId="0" xfId="0" applyFill="1"/>
    <xf numFmtId="0" fontId="3" fillId="2" borderId="1" xfId="0" applyFont="1" applyFill="1" applyBorder="1" applyAlignment="1">
      <alignment horizontal="left"/>
    </xf>
    <xf numFmtId="0" fontId="0" fillId="2" borderId="2" xfId="0" applyFill="1" applyBorder="1"/>
    <xf numFmtId="0" fontId="0" fillId="2" borderId="3" xfId="0" applyFill="1" applyBorder="1"/>
    <xf numFmtId="0" fontId="0" fillId="2" borderId="0" xfId="0" applyFill="1" applyProtection="1">
      <protection locked="0"/>
    </xf>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9" xfId="0" applyFill="1" applyBorder="1" applyProtection="1">
      <protection locked="0"/>
    </xf>
    <xf numFmtId="0" fontId="0" fillId="3" borderId="10" xfId="0" applyFill="1" applyBorder="1" applyProtection="1">
      <protection locked="0"/>
    </xf>
    <xf numFmtId="0" fontId="0" fillId="3" borderId="10" xfId="0" applyFill="1" applyBorder="1"/>
    <xf numFmtId="0" fontId="0" fillId="3" borderId="7" xfId="0" applyFill="1" applyBorder="1"/>
    <xf numFmtId="0" fontId="0" fillId="3" borderId="9" xfId="0" applyFill="1" applyBorder="1"/>
    <xf numFmtId="0" fontId="0" fillId="3" borderId="4" xfId="0" applyFill="1" applyBorder="1"/>
    <xf numFmtId="44" fontId="0" fillId="3" borderId="5" xfId="0" applyNumberFormat="1"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0" fontId="0" fillId="4" borderId="13" xfId="0" applyFill="1" applyBorder="1" applyProtection="1">
      <protection locked="0"/>
    </xf>
    <xf numFmtId="0" fontId="0" fillId="4" borderId="14" xfId="0" applyFill="1" applyBorder="1" applyProtection="1">
      <protection locked="0"/>
    </xf>
    <xf numFmtId="0" fontId="0" fillId="3" borderId="15" xfId="0" applyFill="1" applyBorder="1" applyProtection="1">
      <protection locked="0"/>
    </xf>
    <xf numFmtId="44" fontId="0" fillId="3" borderId="6" xfId="0" applyNumberFormat="1" applyFill="1" applyBorder="1" applyProtection="1">
      <protection locked="0"/>
    </xf>
    <xf numFmtId="0" fontId="0" fillId="4" borderId="16"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0" fontId="0" fillId="4" borderId="19" xfId="0" applyFill="1" applyBorder="1" applyProtection="1">
      <protection locked="0"/>
    </xf>
    <xf numFmtId="0" fontId="0" fillId="3" borderId="20" xfId="0" applyFill="1" applyBorder="1" applyProtection="1">
      <protection locked="0"/>
    </xf>
    <xf numFmtId="44" fontId="0" fillId="3" borderId="8" xfId="0" applyNumberFormat="1"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0" fillId="4" borderId="24" xfId="0" applyFill="1" applyBorder="1" applyProtection="1">
      <protection locked="0"/>
    </xf>
    <xf numFmtId="44" fontId="0" fillId="3" borderId="4" xfId="0" applyNumberFormat="1" applyFill="1" applyBorder="1" applyProtection="1">
      <protection locked="0"/>
    </xf>
    <xf numFmtId="44" fontId="0" fillId="3" borderId="7" xfId="0" applyNumberFormat="1" applyFill="1" applyBorder="1" applyProtection="1">
      <protection locked="0"/>
    </xf>
    <xf numFmtId="44" fontId="0" fillId="3" borderId="9" xfId="0" applyNumberFormat="1" applyFill="1" applyBorder="1" applyProtection="1">
      <protection locked="0"/>
    </xf>
    <xf numFmtId="44" fontId="0" fillId="2" borderId="0" xfId="0" applyNumberFormat="1" applyFill="1" applyProtection="1">
      <protection locked="0"/>
    </xf>
    <xf numFmtId="0" fontId="0" fillId="3" borderId="25" xfId="0" applyFill="1" applyBorder="1" applyProtection="1">
      <protection locked="0"/>
    </xf>
    <xf numFmtId="0" fontId="0" fillId="5" borderId="26" xfId="0" applyFill="1" applyBorder="1"/>
    <xf numFmtId="0" fontId="0" fillId="5" borderId="27" xfId="0" applyFill="1" applyBorder="1"/>
    <xf numFmtId="0" fontId="0" fillId="5" borderId="28" xfId="0" applyFill="1" applyBorder="1"/>
    <xf numFmtId="44" fontId="0" fillId="2" borderId="29" xfId="0" applyNumberFormat="1" applyFill="1" applyBorder="1"/>
    <xf numFmtId="44" fontId="0" fillId="3" borderId="30" xfId="0" applyNumberFormat="1" applyFill="1" applyBorder="1" applyProtection="1">
      <protection locked="0"/>
    </xf>
    <xf numFmtId="0" fontId="0" fillId="3" borderId="30" xfId="0" applyFill="1" applyBorder="1"/>
    <xf numFmtId="0" fontId="0" fillId="3" borderId="31" xfId="0" applyFill="1" applyBorder="1"/>
    <xf numFmtId="44" fontId="0" fillId="3" borderId="28" xfId="0" applyNumberFormat="1" applyFill="1" applyBorder="1"/>
    <xf numFmtId="44" fontId="0" fillId="3" borderId="27" xfId="0" applyNumberFormat="1" applyFill="1" applyBorder="1"/>
    <xf numFmtId="0" fontId="2" fillId="2" borderId="0" xfId="0" applyFont="1" applyFill="1" applyProtection="1">
      <protection locked="0"/>
    </xf>
    <xf numFmtId="10" fontId="0" fillId="3" borderId="4" xfId="20" applyNumberFormat="1" applyFont="1" applyFill="1" applyBorder="1" applyProtection="1">
      <protection locked="0"/>
    </xf>
    <xf numFmtId="44" fontId="2" fillId="3" borderId="10" xfId="0" applyNumberFormat="1" applyFont="1" applyFill="1" applyBorder="1" applyProtection="1">
      <protection locked="0"/>
    </xf>
    <xf numFmtId="44" fontId="2" fillId="3" borderId="7" xfId="0" applyNumberFormat="1" applyFont="1" applyFill="1" applyBorder="1" applyProtection="1">
      <protection locked="0"/>
    </xf>
    <xf numFmtId="0" fontId="0" fillId="3" borderId="32" xfId="0" applyFill="1" applyBorder="1" applyProtection="1">
      <protection locked="0"/>
    </xf>
    <xf numFmtId="44" fontId="0" fillId="3" borderId="32" xfId="0" applyNumberFormat="1" applyFill="1" applyBorder="1" applyProtection="1">
      <protection locked="0"/>
    </xf>
    <xf numFmtId="9" fontId="0" fillId="2" borderId="0" xfId="20" applyFont="1" applyFill="1" applyProtection="1">
      <protection locked="0"/>
    </xf>
    <xf numFmtId="0" fontId="0" fillId="3" borderId="4" xfId="0" applyFill="1" applyBorder="1" applyAlignment="1" applyProtection="1">
      <alignment wrapText="1"/>
      <protection locked="0"/>
    </xf>
    <xf numFmtId="0" fontId="0" fillId="3" borderId="7" xfId="0" applyFill="1" applyBorder="1" applyAlignment="1" applyProtection="1">
      <alignment wrapText="1"/>
      <protection locked="0"/>
    </xf>
    <xf numFmtId="0" fontId="0" fillId="3" borderId="32" xfId="0" applyFill="1" applyBorder="1" applyAlignment="1" applyProtection="1">
      <alignment wrapText="1"/>
      <protection locked="0"/>
    </xf>
    <xf numFmtId="44" fontId="2" fillId="3" borderId="33" xfId="0" applyNumberFormat="1" applyFont="1" applyFill="1" applyBorder="1"/>
    <xf numFmtId="0" fontId="0" fillId="3" borderId="32" xfId="0" applyFill="1" applyBorder="1"/>
    <xf numFmtId="0" fontId="2" fillId="5" borderId="28" xfId="0" applyFont="1" applyFill="1" applyBorder="1"/>
    <xf numFmtId="0" fontId="0" fillId="0" borderId="0" xfId="0" applyProtection="1">
      <protection locked="0"/>
    </xf>
    <xf numFmtId="0" fontId="0" fillId="3" borderId="5" xfId="0" applyFill="1" applyBorder="1"/>
    <xf numFmtId="164" fontId="0" fillId="3" borderId="5" xfId="0" applyNumberFormat="1" applyFill="1" applyBorder="1"/>
    <xf numFmtId="0" fontId="0" fillId="5" borderId="10" xfId="0" applyFill="1" applyBorder="1"/>
    <xf numFmtId="0" fontId="0" fillId="5" borderId="34" xfId="0" applyFill="1" applyBorder="1"/>
    <xf numFmtId="0" fontId="6" fillId="2" borderId="0" xfId="0" applyFont="1" applyFill="1" applyProtection="1">
      <protection locked="0"/>
    </xf>
    <xf numFmtId="164" fontId="0" fillId="3" borderId="6" xfId="0" applyNumberFormat="1" applyFill="1" applyBorder="1" applyProtection="1">
      <protection locked="0"/>
    </xf>
    <xf numFmtId="164" fontId="0" fillId="3" borderId="8" xfId="0" applyNumberFormat="1" applyFill="1" applyBorder="1" applyProtection="1">
      <protection locked="0"/>
    </xf>
    <xf numFmtId="164" fontId="0" fillId="3" borderId="7" xfId="0" applyNumberFormat="1" applyFill="1" applyBorder="1" applyProtection="1">
      <protection locked="0"/>
    </xf>
    <xf numFmtId="164" fontId="0" fillId="3" borderId="9" xfId="0" applyNumberFormat="1" applyFill="1" applyBorder="1" applyProtection="1">
      <protection locked="0"/>
    </xf>
    <xf numFmtId="166" fontId="0" fillId="2" borderId="0" xfId="0" applyNumberFormat="1" applyFill="1" applyProtection="1">
      <protection locked="0"/>
    </xf>
    <xf numFmtId="165" fontId="0" fillId="2" borderId="0" xfId="0" applyNumberFormat="1" applyFill="1" applyProtection="1">
      <protection locked="0"/>
    </xf>
    <xf numFmtId="43" fontId="0" fillId="2" borderId="0" xfId="0" applyNumberFormat="1" applyFill="1" applyProtection="1">
      <protection locked="0"/>
    </xf>
    <xf numFmtId="167" fontId="5" fillId="2" borderId="0" xfId="0" applyNumberFormat="1" applyFont="1" applyFill="1" applyProtection="1">
      <protection locked="0"/>
    </xf>
    <xf numFmtId="9" fontId="5" fillId="2" borderId="0" xfId="20" applyFont="1" applyFill="1" applyProtection="1">
      <protection locked="0"/>
    </xf>
    <xf numFmtId="168" fontId="0" fillId="2" borderId="0" xfId="20" applyNumberFormat="1" applyFont="1" applyFill="1" applyProtection="1">
      <protection locked="0"/>
    </xf>
    <xf numFmtId="44" fontId="0" fillId="2" borderId="0" xfId="21" applyFont="1" applyFill="1" applyProtection="1">
      <protection locked="0"/>
    </xf>
    <xf numFmtId="10" fontId="0" fillId="0" borderId="0" xfId="0" applyNumberFormat="1" applyAlignment="1">
      <alignment wrapText="1"/>
    </xf>
    <xf numFmtId="10" fontId="0" fillId="3" borderId="5" xfId="20" applyNumberFormat="1" applyFont="1" applyFill="1" applyBorder="1"/>
    <xf numFmtId="44" fontId="0" fillId="3" borderId="26" xfId="0" applyNumberFormat="1" applyFill="1" applyBorder="1"/>
    <xf numFmtId="0" fontId="0" fillId="5" borderId="35" xfId="0" applyFill="1" applyBorder="1"/>
    <xf numFmtId="0" fontId="0" fillId="2" borderId="36" xfId="0" applyFill="1" applyBorder="1" applyProtection="1">
      <protection locked="0"/>
    </xf>
    <xf numFmtId="44" fontId="0" fillId="3" borderId="37" xfId="0" applyNumberFormat="1" applyFill="1" applyBorder="1"/>
    <xf numFmtId="9" fontId="0" fillId="0" borderId="0" xfId="20" applyFont="1" applyProtection="1">
      <protection locked="0"/>
    </xf>
    <xf numFmtId="43" fontId="0" fillId="0" borderId="0" xfId="0" applyNumberFormat="1" applyProtection="1">
      <protection locked="0"/>
    </xf>
    <xf numFmtId="0" fontId="4" fillId="5" borderId="26" xfId="0" applyFont="1" applyFill="1" applyBorder="1" applyAlignment="1">
      <alignment wrapText="1"/>
    </xf>
    <xf numFmtId="0" fontId="4" fillId="5" borderId="38" xfId="0" applyFont="1" applyFill="1" applyBorder="1" applyAlignment="1">
      <alignment wrapText="1"/>
    </xf>
    <xf numFmtId="0" fontId="2" fillId="3" borderId="0" xfId="0" applyFont="1" applyFill="1" applyProtection="1">
      <protection locked="0"/>
    </xf>
    <xf numFmtId="0" fontId="0" fillId="3" borderId="39" xfId="0" applyFill="1" applyBorder="1"/>
    <xf numFmtId="0" fontId="0" fillId="3" borderId="40" xfId="0" applyFill="1" applyBorder="1"/>
    <xf numFmtId="0" fontId="0" fillId="3" borderId="27" xfId="0" applyFill="1" applyBorder="1"/>
    <xf numFmtId="10" fontId="0" fillId="3" borderId="31" xfId="0" applyNumberFormat="1" applyFill="1" applyBorder="1"/>
    <xf numFmtId="44" fontId="0" fillId="3" borderId="41" xfId="0" applyNumberFormat="1" applyFill="1" applyBorder="1"/>
    <xf numFmtId="0" fontId="1" fillId="5" borderId="33" xfId="0" applyFont="1" applyFill="1" applyBorder="1"/>
    <xf numFmtId="0" fontId="1" fillId="5" borderId="42" xfId="0" applyFont="1" applyFill="1" applyBorder="1"/>
    <xf numFmtId="0" fontId="1" fillId="5" borderId="43" xfId="0" applyFont="1" applyFill="1" applyBorder="1"/>
    <xf numFmtId="0" fontId="1" fillId="3" borderId="39" xfId="0" applyFont="1" applyFill="1" applyBorder="1"/>
    <xf numFmtId="9" fontId="0" fillId="3" borderId="41" xfId="20" applyFont="1" applyFill="1" applyBorder="1"/>
    <xf numFmtId="0" fontId="0" fillId="3" borderId="44" xfId="0" applyFill="1" applyBorder="1" applyProtection="1">
      <protection locked="0"/>
    </xf>
    <xf numFmtId="0" fontId="0" fillId="3" borderId="15" xfId="0" applyFill="1" applyBorder="1"/>
    <xf numFmtId="0" fontId="0" fillId="3" borderId="45" xfId="0" applyFill="1" applyBorder="1" applyProtection="1">
      <protection locked="0"/>
    </xf>
    <xf numFmtId="0" fontId="1" fillId="5" borderId="42" xfId="0" applyFont="1" applyFill="1" applyBorder="1" applyAlignment="1">
      <alignment horizontal="left" vertical="top" wrapText="1"/>
    </xf>
    <xf numFmtId="0" fontId="1" fillId="5" borderId="33" xfId="0" applyFont="1" applyFill="1" applyBorder="1" applyAlignment="1">
      <alignment horizontal="left" wrapText="1"/>
    </xf>
    <xf numFmtId="44" fontId="0" fillId="3" borderId="31" xfId="0" applyNumberFormat="1" applyFill="1" applyBorder="1"/>
    <xf numFmtId="0" fontId="0" fillId="3" borderId="25" xfId="0" applyFill="1" applyBorder="1" applyAlignment="1" applyProtection="1">
      <alignment wrapText="1"/>
      <protection locked="0"/>
    </xf>
    <xf numFmtId="0" fontId="0" fillId="3" borderId="15" xfId="0" applyFill="1" applyBorder="1" applyAlignment="1" applyProtection="1">
      <alignment wrapText="1"/>
      <protection locked="0"/>
    </xf>
    <xf numFmtId="0" fontId="0" fillId="3" borderId="45" xfId="0" applyFill="1" applyBorder="1" applyAlignment="1" applyProtection="1">
      <alignment wrapText="1"/>
      <protection locked="0"/>
    </xf>
    <xf numFmtId="0" fontId="0" fillId="3" borderId="40" xfId="0" applyFill="1" applyBorder="1" applyAlignment="1">
      <alignment wrapText="1"/>
    </xf>
    <xf numFmtId="0" fontId="0" fillId="3" borderId="31" xfId="0" applyFill="1" applyBorder="1" applyAlignment="1">
      <alignment wrapText="1"/>
    </xf>
    <xf numFmtId="44" fontId="0" fillId="3" borderId="31" xfId="0" applyNumberFormat="1" applyFill="1" applyBorder="1" applyAlignment="1">
      <alignment wrapText="1"/>
    </xf>
    <xf numFmtId="0" fontId="1" fillId="5" borderId="43" xfId="0" applyFont="1" applyFill="1" applyBorder="1" applyAlignment="1">
      <alignment wrapText="1"/>
    </xf>
    <xf numFmtId="0" fontId="1" fillId="5" borderId="42" xfId="0" applyFont="1" applyFill="1" applyBorder="1" applyAlignment="1">
      <alignment wrapText="1"/>
    </xf>
    <xf numFmtId="0" fontId="1" fillId="5" borderId="33" xfId="0" applyFont="1" applyFill="1" applyBorder="1" applyAlignment="1">
      <alignment wrapText="1"/>
    </xf>
    <xf numFmtId="0" fontId="7" fillId="2" borderId="0" xfId="0" applyFont="1" applyFill="1" applyAlignment="1" applyProtection="1">
      <alignment wrapText="1"/>
      <protection locked="0"/>
    </xf>
    <xf numFmtId="0" fontId="0" fillId="3" borderId="25" xfId="0" applyFill="1" applyBorder="1"/>
    <xf numFmtId="0" fontId="1" fillId="5" borderId="27" xfId="0" applyFont="1" applyFill="1" applyBorder="1" applyAlignment="1">
      <alignment wrapText="1"/>
    </xf>
    <xf numFmtId="0" fontId="1" fillId="5" borderId="28" xfId="0" applyFont="1" applyFill="1" applyBorder="1" applyAlignment="1">
      <alignment wrapText="1"/>
    </xf>
    <xf numFmtId="0" fontId="1" fillId="2" borderId="0" xfId="0" applyFont="1" applyFill="1" applyProtection="1">
      <protection locked="0"/>
    </xf>
    <xf numFmtId="0" fontId="1" fillId="5" borderId="41" xfId="0" applyFont="1" applyFill="1" applyBorder="1" applyAlignment="1">
      <alignment wrapText="1"/>
    </xf>
    <xf numFmtId="44" fontId="0" fillId="3" borderId="46" xfId="0" applyNumberFormat="1" applyFill="1" applyBorder="1"/>
    <xf numFmtId="10" fontId="0" fillId="3" borderId="17" xfId="0" applyNumberFormat="1" applyFill="1" applyBorder="1"/>
    <xf numFmtId="9" fontId="1" fillId="3" borderId="17" xfId="20" applyFont="1" applyFill="1" applyBorder="1" applyProtection="1">
      <protection locked="0"/>
    </xf>
    <xf numFmtId="0" fontId="4" fillId="5" borderId="0" xfId="0" applyFont="1" applyFill="1"/>
    <xf numFmtId="0" fontId="2" fillId="3" borderId="0" xfId="0" applyFont="1" applyFill="1" applyAlignment="1" applyProtection="1">
      <alignment horizontal="right"/>
      <protection locked="0"/>
    </xf>
    <xf numFmtId="0" fontId="0" fillId="5" borderId="26" xfId="0" applyFill="1" applyBorder="1" applyAlignment="1">
      <alignment wrapText="1"/>
    </xf>
    <xf numFmtId="0" fontId="0" fillId="5" borderId="27" xfId="0" applyFill="1" applyBorder="1" applyAlignment="1">
      <alignment wrapText="1"/>
    </xf>
    <xf numFmtId="0" fontId="0" fillId="5" borderId="0" xfId="0" applyFill="1"/>
    <xf numFmtId="0" fontId="9" fillId="5" borderId="30" xfId="0" applyFont="1" applyFill="1" applyBorder="1"/>
    <xf numFmtId="0" fontId="1" fillId="5" borderId="30" xfId="0" applyFont="1" applyFill="1" applyBorder="1"/>
    <xf numFmtId="0" fontId="9" fillId="5" borderId="31" xfId="0" applyFont="1" applyFill="1" applyBorder="1"/>
    <xf numFmtId="0" fontId="1" fillId="5" borderId="28" xfId="0" applyFont="1" applyFill="1" applyBorder="1"/>
    <xf numFmtId="0" fontId="0" fillId="6" borderId="17" xfId="0" applyFill="1" applyBorder="1" applyProtection="1">
      <protection locked="0"/>
    </xf>
    <xf numFmtId="44" fontId="0" fillId="0" borderId="17" xfId="21" applyFont="1" applyBorder="1" applyProtection="1">
      <protection locked="0"/>
    </xf>
    <xf numFmtId="169" fontId="0" fillId="0" borderId="17" xfId="21" applyNumberFormat="1" applyFont="1" applyBorder="1" applyProtection="1">
      <protection locked="0"/>
    </xf>
    <xf numFmtId="0" fontId="0" fillId="0" borderId="17" xfId="0" applyBorder="1" applyProtection="1">
      <protection locked="0"/>
    </xf>
    <xf numFmtId="0" fontId="2" fillId="5" borderId="17" xfId="0" applyFont="1" applyFill="1" applyBorder="1" applyProtection="1">
      <protection locked="0"/>
    </xf>
    <xf numFmtId="44" fontId="2" fillId="5" borderId="17" xfId="21" applyFont="1" applyFill="1" applyBorder="1" applyProtection="1">
      <protection locked="0"/>
    </xf>
    <xf numFmtId="17" fontId="1" fillId="7" borderId="37" xfId="0" applyNumberFormat="1" applyFont="1" applyFill="1" applyBorder="1" applyAlignment="1">
      <alignment readingOrder="2"/>
    </xf>
    <xf numFmtId="17" fontId="1" fillId="7" borderId="0" xfId="0" applyNumberFormat="1" applyFont="1" applyFill="1" applyAlignment="1">
      <alignment readingOrder="2"/>
    </xf>
    <xf numFmtId="17" fontId="1" fillId="7" borderId="39" xfId="0" applyNumberFormat="1" applyFont="1" applyFill="1" applyBorder="1" applyAlignment="1">
      <alignment readingOrder="2"/>
    </xf>
    <xf numFmtId="17" fontId="1" fillId="7" borderId="37" xfId="0" applyNumberFormat="1" applyFont="1" applyFill="1" applyBorder="1"/>
    <xf numFmtId="17" fontId="1" fillId="7" borderId="0" xfId="0" applyNumberFormat="1" applyFont="1" applyFill="1"/>
    <xf numFmtId="0" fontId="1" fillId="3" borderId="4" xfId="0" applyFont="1" applyFill="1" applyBorder="1" applyProtection="1">
      <protection locked="0"/>
    </xf>
    <xf numFmtId="0" fontId="1" fillId="3" borderId="5" xfId="0" applyFont="1" applyFill="1" applyBorder="1"/>
    <xf numFmtId="164" fontId="1" fillId="3" borderId="5" xfId="0" applyNumberFormat="1" applyFont="1" applyFill="1" applyBorder="1"/>
    <xf numFmtId="0" fontId="1" fillId="4" borderId="12" xfId="0" applyFont="1" applyFill="1" applyBorder="1" applyProtection="1">
      <protection locked="0"/>
    </xf>
    <xf numFmtId="0" fontId="1" fillId="4" borderId="13" xfId="0" applyFont="1" applyFill="1" applyBorder="1" applyProtection="1">
      <protection locked="0"/>
    </xf>
    <xf numFmtId="0" fontId="1" fillId="4" borderId="14" xfId="0" applyFont="1" applyFill="1" applyBorder="1" applyProtection="1">
      <protection locked="0"/>
    </xf>
    <xf numFmtId="0" fontId="1" fillId="3" borderId="7" xfId="0" applyFont="1" applyFill="1" applyBorder="1" applyProtection="1">
      <protection locked="0"/>
    </xf>
    <xf numFmtId="0" fontId="1" fillId="3" borderId="6" xfId="0" applyFont="1" applyFill="1" applyBorder="1" applyProtection="1">
      <protection locked="0"/>
    </xf>
    <xf numFmtId="164" fontId="1" fillId="3" borderId="6" xfId="0" applyNumberFormat="1" applyFont="1" applyFill="1" applyBorder="1" applyProtection="1">
      <protection locked="0"/>
    </xf>
    <xf numFmtId="0" fontId="1" fillId="4" borderId="17" xfId="0" applyFont="1" applyFill="1" applyBorder="1" applyProtection="1">
      <protection locked="0"/>
    </xf>
    <xf numFmtId="0" fontId="1" fillId="4" borderId="18" xfId="0" applyFont="1" applyFill="1" applyBorder="1" applyProtection="1">
      <protection locked="0"/>
    </xf>
    <xf numFmtId="0" fontId="1" fillId="4" borderId="19" xfId="0" applyFont="1" applyFill="1" applyBorder="1" applyProtection="1">
      <protection locked="0"/>
    </xf>
    <xf numFmtId="0" fontId="1" fillId="3" borderId="9" xfId="0" applyFont="1" applyFill="1" applyBorder="1" applyProtection="1">
      <protection locked="0"/>
    </xf>
    <xf numFmtId="0" fontId="1" fillId="3" borderId="8" xfId="0" applyFont="1" applyFill="1" applyBorder="1" applyProtection="1">
      <protection locked="0"/>
    </xf>
    <xf numFmtId="0" fontId="1" fillId="4" borderId="22" xfId="0" applyFont="1" applyFill="1" applyBorder="1" applyProtection="1">
      <protection locked="0"/>
    </xf>
    <xf numFmtId="0" fontId="1" fillId="4" borderId="23" xfId="0" applyFont="1" applyFill="1" applyBorder="1" applyProtection="1">
      <protection locked="0"/>
    </xf>
    <xf numFmtId="0" fontId="1" fillId="4" borderId="24" xfId="0" applyFont="1" applyFill="1" applyBorder="1" applyProtection="1">
      <protection locked="0"/>
    </xf>
    <xf numFmtId="0" fontId="1" fillId="2" borderId="0" xfId="0" applyFont="1" applyFill="1"/>
    <xf numFmtId="44" fontId="1" fillId="2" borderId="29" xfId="0" applyNumberFormat="1" applyFont="1" applyFill="1" applyBorder="1"/>
    <xf numFmtId="0" fontId="1" fillId="3" borderId="15" xfId="0" applyFont="1" applyFill="1" applyBorder="1" applyProtection="1">
      <protection locked="0"/>
    </xf>
    <xf numFmtId="0" fontId="1" fillId="3" borderId="20" xfId="0" applyFont="1" applyFill="1" applyBorder="1" applyProtection="1">
      <protection locked="0"/>
    </xf>
    <xf numFmtId="164" fontId="1" fillId="3" borderId="8" xfId="0" applyNumberFormat="1" applyFont="1" applyFill="1" applyBorder="1" applyProtection="1">
      <protection locked="0"/>
    </xf>
    <xf numFmtId="0" fontId="10" fillId="2" borderId="0" xfId="0" applyFont="1" applyFill="1"/>
    <xf numFmtId="0" fontId="11" fillId="2" borderId="0" xfId="0" applyFont="1" applyFill="1" applyProtection="1">
      <protection locked="0"/>
    </xf>
    <xf numFmtId="0" fontId="4" fillId="5" borderId="47" xfId="0" applyFont="1" applyFill="1" applyBorder="1" applyAlignment="1" applyProtection="1">
      <alignment wrapText="1"/>
      <protection locked="0"/>
    </xf>
    <xf numFmtId="0" fontId="4" fillId="5" borderId="47" xfId="0" applyFont="1" applyFill="1" applyBorder="1" applyProtection="1">
      <protection locked="0"/>
    </xf>
    <xf numFmtId="0" fontId="4" fillId="5" borderId="48" xfId="0" applyFont="1" applyFill="1" applyBorder="1" applyAlignment="1" applyProtection="1">
      <alignment wrapText="1"/>
      <protection locked="0"/>
    </xf>
    <xf numFmtId="9" fontId="12" fillId="2" borderId="0" xfId="20" applyFont="1" applyFill="1" applyProtection="1">
      <protection locked="0"/>
    </xf>
    <xf numFmtId="44" fontId="0" fillId="0" borderId="0" xfId="0" applyNumberFormat="1" applyProtection="1">
      <protection locked="0"/>
    </xf>
    <xf numFmtId="0" fontId="4" fillId="5" borderId="17" xfId="0" applyFont="1" applyFill="1" applyBorder="1" applyAlignment="1" applyProtection="1">
      <alignment wrapText="1"/>
      <protection locked="0"/>
    </xf>
    <xf numFmtId="0" fontId="0" fillId="2" borderId="17" xfId="0" applyFill="1" applyBorder="1" applyAlignment="1" applyProtection="1">
      <alignment wrapText="1"/>
      <protection locked="0"/>
    </xf>
    <xf numFmtId="0" fontId="0" fillId="0" borderId="0" xfId="0" applyFill="1"/>
    <xf numFmtId="0" fontId="0" fillId="0" borderId="0" xfId="0" applyFill="1" applyBorder="1"/>
    <xf numFmtId="44" fontId="0" fillId="0" borderId="0" xfId="0" applyNumberFormat="1" applyFill="1" applyBorder="1"/>
    <xf numFmtId="0" fontId="0" fillId="3" borderId="39" xfId="0" applyFill="1" applyBorder="1" applyProtection="1">
      <protection/>
    </xf>
    <xf numFmtId="164" fontId="0" fillId="2" borderId="0" xfId="0" applyNumberFormat="1" applyFill="1" applyProtection="1">
      <protection locked="0"/>
    </xf>
    <xf numFmtId="164" fontId="0" fillId="0" borderId="0" xfId="0" applyNumberFormat="1" applyFill="1"/>
    <xf numFmtId="44" fontId="0" fillId="0" borderId="29" xfId="0" applyNumberFormat="1" applyFill="1" applyBorder="1"/>
    <xf numFmtId="0" fontId="0" fillId="4" borderId="47" xfId="0" applyFill="1" applyBorder="1" applyProtection="1">
      <protection locked="0"/>
    </xf>
    <xf numFmtId="0" fontId="0" fillId="0" borderId="49" xfId="0" applyFill="1" applyBorder="1" applyProtection="1">
      <protection locked="0"/>
    </xf>
    <xf numFmtId="44" fontId="2" fillId="3" borderId="32" xfId="0" applyNumberFormat="1" applyFont="1" applyFill="1" applyBorder="1" applyProtection="1">
      <protection locked="0"/>
    </xf>
    <xf numFmtId="44" fontId="2" fillId="3" borderId="17" xfId="21" applyFont="1" applyFill="1" applyBorder="1" applyProtection="1">
      <protection locked="0"/>
    </xf>
    <xf numFmtId="17" fontId="4" fillId="7" borderId="50" xfId="0" applyNumberFormat="1" applyFont="1" applyFill="1" applyBorder="1" applyAlignment="1">
      <alignment/>
    </xf>
    <xf numFmtId="17" fontId="4" fillId="7" borderId="51" xfId="0" applyNumberFormat="1" applyFont="1" applyFill="1" applyBorder="1" applyAlignment="1">
      <alignment/>
    </xf>
    <xf numFmtId="17" fontId="4" fillId="7" borderId="52" xfId="0" applyNumberFormat="1" applyFont="1" applyFill="1" applyBorder="1" applyAlignment="1">
      <alignment/>
    </xf>
    <xf numFmtId="17" fontId="1" fillId="7" borderId="0" xfId="0" applyNumberFormat="1" applyFont="1" applyFill="1" applyProtection="1">
      <protection locked="0"/>
    </xf>
    <xf numFmtId="17" fontId="1" fillId="7" borderId="39" xfId="0" applyNumberFormat="1" applyFont="1" applyFill="1" applyBorder="1" applyProtection="1">
      <protection locked="0"/>
    </xf>
    <xf numFmtId="9" fontId="1" fillId="2" borderId="17" xfId="20" applyFont="1" applyFill="1" applyBorder="1" applyProtection="1">
      <protection locked="0"/>
    </xf>
    <xf numFmtId="9" fontId="1" fillId="2" borderId="53" xfId="20" applyFont="1" applyFill="1" applyBorder="1" applyProtection="1">
      <protection locked="0"/>
    </xf>
    <xf numFmtId="0" fontId="1" fillId="2" borderId="36" xfId="0" applyFont="1" applyFill="1" applyBorder="1" applyAlignment="1" applyProtection="1">
      <alignment wrapText="1"/>
      <protection locked="0"/>
    </xf>
    <xf numFmtId="44" fontId="1" fillId="2" borderId="17" xfId="21" applyFont="1" applyFill="1" applyBorder="1" applyProtection="1">
      <protection locked="0"/>
    </xf>
    <xf numFmtId="0" fontId="4" fillId="5" borderId="2" xfId="0" applyFont="1" applyFill="1" applyBorder="1" applyAlignment="1" applyProtection="1">
      <alignment wrapText="1"/>
      <protection locked="0"/>
    </xf>
    <xf numFmtId="9" fontId="4" fillId="5" borderId="53" xfId="20" applyFont="1" applyFill="1" applyBorder="1" applyProtection="1">
      <protection locked="0"/>
    </xf>
    <xf numFmtId="44" fontId="1" fillId="5" borderId="53" xfId="21" applyFont="1" applyFill="1" applyBorder="1" applyProtection="1">
      <protection locked="0"/>
    </xf>
    <xf numFmtId="0" fontId="5" fillId="2" borderId="17" xfId="0" applyFont="1" applyFill="1" applyBorder="1" applyAlignment="1">
      <alignment/>
    </xf>
    <xf numFmtId="0" fontId="0" fillId="0" borderId="0" xfId="0" applyFill="1" applyBorder="1" applyProtection="1">
      <protection locked="0"/>
    </xf>
    <xf numFmtId="0" fontId="4" fillId="5" borderId="17" xfId="0" applyFont="1" applyFill="1" applyBorder="1" applyAlignment="1">
      <alignment wrapText="1"/>
    </xf>
    <xf numFmtId="0" fontId="1" fillId="2" borderId="17" xfId="21" applyNumberFormat="1" applyFont="1" applyFill="1" applyBorder="1" applyProtection="1">
      <protection locked="0"/>
    </xf>
    <xf numFmtId="0" fontId="1" fillId="2" borderId="2" xfId="0" applyFont="1" applyFill="1" applyBorder="1" applyAlignment="1" applyProtection="1">
      <alignment wrapText="1"/>
      <protection locked="0"/>
    </xf>
    <xf numFmtId="0" fontId="1" fillId="2" borderId="53" xfId="21" applyNumberFormat="1" applyFont="1" applyFill="1" applyBorder="1" applyProtection="1">
      <protection locked="0"/>
    </xf>
    <xf numFmtId="0" fontId="0" fillId="2" borderId="0" xfId="0" applyFill="1" applyBorder="1" applyProtection="1">
      <protection locked="0"/>
    </xf>
    <xf numFmtId="0" fontId="5" fillId="2" borderId="0" xfId="0" applyFont="1" applyFill="1" applyBorder="1" applyAlignment="1">
      <alignment wrapText="1"/>
    </xf>
    <xf numFmtId="164" fontId="1" fillId="2" borderId="0" xfId="0" applyNumberFormat="1" applyFont="1" applyFill="1" applyProtection="1">
      <protection locked="0"/>
    </xf>
    <xf numFmtId="17" fontId="4" fillId="7" borderId="50" xfId="0" applyNumberFormat="1" applyFont="1" applyFill="1" applyBorder="1"/>
    <xf numFmtId="17" fontId="4" fillId="7" borderId="51" xfId="0" applyNumberFormat="1" applyFont="1" applyFill="1" applyBorder="1"/>
    <xf numFmtId="17" fontId="4" fillId="7" borderId="52" xfId="0" applyNumberFormat="1" applyFont="1" applyFill="1" applyBorder="1"/>
    <xf numFmtId="0" fontId="1" fillId="0" borderId="49" xfId="0" applyFont="1" applyBorder="1" applyProtection="1">
      <protection locked="0"/>
    </xf>
    <xf numFmtId="0" fontId="0" fillId="0" borderId="49" xfId="0" applyBorder="1" applyProtection="1">
      <protection locked="0"/>
    </xf>
    <xf numFmtId="0" fontId="1" fillId="5" borderId="39" xfId="0" applyFont="1" applyFill="1" applyBorder="1"/>
    <xf numFmtId="0" fontId="9" fillId="5" borderId="28" xfId="0" applyFont="1" applyFill="1" applyBorder="1"/>
    <xf numFmtId="44" fontId="1" fillId="2" borderId="0" xfId="0" applyNumberFormat="1" applyFont="1" applyFill="1" applyBorder="1"/>
    <xf numFmtId="0" fontId="1" fillId="0" borderId="0" xfId="0" applyFont="1" applyBorder="1" applyProtection="1">
      <protection locked="0"/>
    </xf>
    <xf numFmtId="0" fontId="4" fillId="5" borderId="54" xfId="0" applyFont="1" applyFill="1" applyBorder="1" applyAlignment="1" applyProtection="1">
      <alignment wrapText="1"/>
      <protection locked="0"/>
    </xf>
    <xf numFmtId="0" fontId="14" fillId="2" borderId="2" xfId="0" applyFont="1" applyFill="1" applyBorder="1" applyAlignment="1" applyProtection="1" quotePrefix="1">
      <alignment wrapText="1"/>
      <protection locked="0"/>
    </xf>
    <xf numFmtId="44" fontId="1" fillId="2" borderId="53" xfId="21" applyNumberFormat="1" applyFont="1" applyFill="1" applyBorder="1" applyProtection="1">
      <protection locked="0"/>
    </xf>
    <xf numFmtId="44" fontId="1" fillId="0" borderId="17" xfId="21" applyFont="1" applyFill="1" applyBorder="1" applyProtection="1">
      <protection locked="0"/>
    </xf>
    <xf numFmtId="44" fontId="1" fillId="2" borderId="53" xfId="21" applyFont="1" applyFill="1" applyBorder="1" applyProtection="1">
      <protection locked="0"/>
    </xf>
    <xf numFmtId="0" fontId="1" fillId="2" borderId="17" xfId="20" applyNumberFormat="1" applyFont="1" applyFill="1" applyBorder="1" applyProtection="1">
      <protection locked="0"/>
    </xf>
    <xf numFmtId="14" fontId="0" fillId="5" borderId="27" xfId="0" applyNumberFormat="1" applyFill="1" applyBorder="1" applyProtection="1">
      <protection locked="0"/>
    </xf>
    <xf numFmtId="44" fontId="1" fillId="5" borderId="17" xfId="0" applyNumberFormat="1" applyFont="1" applyFill="1" applyBorder="1" applyProtection="1">
      <protection locked="0"/>
    </xf>
    <xf numFmtId="0" fontId="4" fillId="5" borderId="38" xfId="0" applyFont="1" applyFill="1" applyBorder="1" applyAlignment="1" applyProtection="1">
      <alignment wrapText="1"/>
      <protection locked="0"/>
    </xf>
    <xf numFmtId="0" fontId="5" fillId="2" borderId="17" xfId="0" applyFont="1" applyFill="1" applyBorder="1" applyProtection="1">
      <protection locked="0"/>
    </xf>
    <xf numFmtId="0" fontId="0" fillId="0" borderId="4" xfId="0" applyFill="1" applyBorder="1"/>
    <xf numFmtId="44" fontId="1" fillId="2" borderId="46" xfId="21" applyFont="1" applyFill="1" applyBorder="1" applyProtection="1">
      <protection locked="0"/>
    </xf>
    <xf numFmtId="44" fontId="1" fillId="2" borderId="1" xfId="21" applyFont="1" applyFill="1" applyBorder="1" applyProtection="1">
      <protection locked="0"/>
    </xf>
    <xf numFmtId="0" fontId="0" fillId="3" borderId="6" xfId="0" applyFill="1" applyBorder="1"/>
    <xf numFmtId="0" fontId="0" fillId="3" borderId="8" xfId="0" applyFill="1" applyBorder="1"/>
    <xf numFmtId="0" fontId="1" fillId="3" borderId="25" xfId="0" applyFont="1" applyFill="1" applyBorder="1" applyProtection="1">
      <protection locked="0"/>
    </xf>
    <xf numFmtId="0" fontId="1" fillId="3" borderId="10" xfId="0" applyFont="1" applyFill="1" applyBorder="1" applyProtection="1">
      <protection locked="0"/>
    </xf>
    <xf numFmtId="0" fontId="0" fillId="3" borderId="48" xfId="0" applyFill="1" applyBorder="1" applyProtection="1">
      <protection locked="0"/>
    </xf>
    <xf numFmtId="0" fontId="0" fillId="3" borderId="36" xfId="0" applyFill="1" applyBorder="1" applyProtection="1">
      <protection locked="0"/>
    </xf>
    <xf numFmtId="0" fontId="0" fillId="3" borderId="29" xfId="0" applyFill="1" applyBorder="1" applyProtection="1">
      <protection locked="0"/>
    </xf>
    <xf numFmtId="0" fontId="0" fillId="3" borderId="48" xfId="0" applyFill="1" applyBorder="1"/>
    <xf numFmtId="0" fontId="1" fillId="5" borderId="31" xfId="0" applyFont="1" applyFill="1" applyBorder="1" applyAlignment="1">
      <alignment wrapText="1"/>
    </xf>
    <xf numFmtId="44" fontId="0" fillId="3" borderId="6" xfId="21" applyFont="1" applyFill="1" applyBorder="1" applyProtection="1">
      <protection locked="0"/>
    </xf>
    <xf numFmtId="44" fontId="4" fillId="5" borderId="53" xfId="21" applyFont="1" applyFill="1" applyBorder="1" applyProtection="1">
      <protection locked="0"/>
    </xf>
    <xf numFmtId="0" fontId="6" fillId="3" borderId="4" xfId="0" applyFont="1" applyFill="1" applyBorder="1" applyProtection="1">
      <protection locked="0"/>
    </xf>
    <xf numFmtId="0" fontId="0" fillId="3" borderId="10" xfId="0" applyFont="1" applyFill="1" applyBorder="1" applyProtection="1">
      <protection locked="0"/>
    </xf>
    <xf numFmtId="0" fontId="0" fillId="3" borderId="4" xfId="0" applyFont="1" applyFill="1" applyBorder="1" applyProtection="1">
      <protection locked="0"/>
    </xf>
    <xf numFmtId="0" fontId="2" fillId="5" borderId="0" xfId="0" applyFont="1" applyFill="1"/>
    <xf numFmtId="44" fontId="2" fillId="5" borderId="0" xfId="0" applyNumberFormat="1" applyFont="1" applyFill="1"/>
    <xf numFmtId="0" fontId="1" fillId="2" borderId="17" xfId="0" applyFont="1" applyFill="1" applyBorder="1" applyAlignment="1" applyProtection="1">
      <alignment wrapText="1"/>
      <protection locked="0"/>
    </xf>
    <xf numFmtId="0" fontId="12" fillId="2" borderId="0" xfId="0" applyFont="1" applyFill="1" applyProtection="1" quotePrefix="1">
      <protection locked="0"/>
    </xf>
    <xf numFmtId="0" fontId="0" fillId="5" borderId="0" xfId="0" applyFill="1" applyProtection="1">
      <protection locked="0"/>
    </xf>
    <xf numFmtId="44" fontId="2" fillId="5" borderId="0" xfId="0" applyNumberFormat="1" applyFont="1" applyFill="1" applyProtection="1">
      <protection locked="0"/>
    </xf>
    <xf numFmtId="44" fontId="15" fillId="5" borderId="0" xfId="0" applyNumberFormat="1" applyFont="1" applyFill="1" applyProtection="1">
      <protection locked="0"/>
    </xf>
    <xf numFmtId="9" fontId="1" fillId="3" borderId="38" xfId="0" applyNumberFormat="1" applyFont="1" applyFill="1" applyBorder="1"/>
    <xf numFmtId="0" fontId="4" fillId="5" borderId="28" xfId="0" applyFont="1" applyFill="1" applyBorder="1"/>
    <xf numFmtId="0" fontId="0" fillId="3" borderId="55" xfId="0" applyFill="1" applyBorder="1" applyAlignment="1">
      <alignment horizontal="center"/>
    </xf>
    <xf numFmtId="0" fontId="0" fillId="3" borderId="36" xfId="0" applyFill="1" applyBorder="1" applyAlignment="1">
      <alignment horizontal="center"/>
    </xf>
    <xf numFmtId="0" fontId="0" fillId="2" borderId="0" xfId="0" applyFill="1" applyAlignment="1" applyProtection="1">
      <alignment horizontal="center"/>
      <protection locked="0"/>
    </xf>
    <xf numFmtId="0" fontId="4" fillId="5" borderId="56" xfId="0" applyFont="1" applyFill="1" applyBorder="1" applyAlignment="1">
      <alignment horizontal="center"/>
    </xf>
    <xf numFmtId="0" fontId="0" fillId="3" borderId="34" xfId="0" applyFill="1" applyBorder="1" applyAlignment="1">
      <alignment horizontal="center"/>
    </xf>
    <xf numFmtId="0" fontId="0" fillId="3" borderId="15" xfId="0" applyFill="1" applyBorder="1" applyAlignment="1">
      <alignment horizontal="center"/>
    </xf>
    <xf numFmtId="0" fontId="0" fillId="3" borderId="45" xfId="0" applyFill="1" applyBorder="1" applyAlignment="1">
      <alignment horizontal="center"/>
    </xf>
    <xf numFmtId="0" fontId="2" fillId="5" borderId="0" xfId="0" applyFont="1" applyFill="1" applyAlignment="1" applyProtection="1">
      <alignment wrapText="1"/>
      <protection locked="0"/>
    </xf>
    <xf numFmtId="0" fontId="0" fillId="0" borderId="0" xfId="0" applyAlignment="1" applyProtection="1">
      <alignment wrapText="1"/>
      <protection locked="0"/>
    </xf>
    <xf numFmtId="0" fontId="1" fillId="5" borderId="33" xfId="0" applyFont="1" applyFill="1" applyBorder="1" applyAlignment="1">
      <alignment horizontal="center" wrapText="1"/>
    </xf>
    <xf numFmtId="0" fontId="1" fillId="5" borderId="43" xfId="0" applyFont="1" applyFill="1" applyBorder="1" applyAlignment="1">
      <alignment horizontal="center" wrapText="1"/>
    </xf>
    <xf numFmtId="0" fontId="2" fillId="2" borderId="0" xfId="0" applyFont="1" applyFill="1"/>
    <xf numFmtId="0" fontId="8" fillId="2" borderId="0" xfId="0" applyFont="1" applyFill="1" applyBorder="1" applyAlignment="1">
      <alignment vertical="center"/>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vertical="center"/>
    </xf>
    <xf numFmtId="0" fontId="12" fillId="2" borderId="0" xfId="0" applyFont="1" applyFill="1" applyAlignment="1">
      <alignment vertical="center"/>
    </xf>
    <xf numFmtId="0" fontId="16" fillId="2" borderId="0" xfId="0" applyFont="1" applyFill="1" applyAlignment="1">
      <alignment vertical="center"/>
    </xf>
    <xf numFmtId="0" fontId="17" fillId="2" borderId="0" xfId="0" applyFont="1" applyFill="1"/>
    <xf numFmtId="0" fontId="16" fillId="2" borderId="0" xfId="0" applyFont="1" applyFill="1"/>
    <xf numFmtId="0" fontId="18" fillId="2" borderId="0" xfId="0" applyFont="1" applyFill="1" applyAlignment="1">
      <alignment vertical="center"/>
    </xf>
    <xf numFmtId="0" fontId="0" fillId="2" borderId="0" xfId="0" applyFont="1" applyFill="1" applyAlignment="1">
      <alignment vertical="center"/>
    </xf>
    <xf numFmtId="0" fontId="0" fillId="2" borderId="0" xfId="0" applyFont="1" applyFill="1"/>
    <xf numFmtId="0" fontId="6" fillId="2" borderId="0" xfId="0" applyFont="1" applyFill="1" applyBorder="1" applyAlignment="1">
      <alignment horizontal="left" vertical="top" wrapText="1"/>
    </xf>
    <xf numFmtId="0" fontId="0" fillId="2" borderId="57" xfId="0" applyFill="1" applyBorder="1" applyAlignment="1">
      <alignment horizontal="left" wrapText="1"/>
    </xf>
    <xf numFmtId="0" fontId="3" fillId="2" borderId="0" xfId="0" applyFont="1" applyFill="1" applyAlignment="1">
      <alignment horizontal="left" wrapText="1"/>
    </xf>
    <xf numFmtId="0" fontId="3" fillId="2" borderId="58" xfId="0" applyFont="1" applyFill="1" applyBorder="1" applyAlignment="1">
      <alignment horizontal="left" wrapText="1"/>
    </xf>
    <xf numFmtId="0" fontId="3" fillId="2" borderId="57" xfId="0" applyFont="1" applyFill="1" applyBorder="1" applyAlignment="1">
      <alignment horizontal="left" wrapText="1"/>
    </xf>
    <xf numFmtId="0" fontId="3" fillId="2" borderId="54" xfId="0" applyFont="1" applyFill="1" applyBorder="1" applyAlignment="1">
      <alignment horizontal="left" wrapText="1"/>
    </xf>
    <xf numFmtId="0" fontId="3" fillId="2" borderId="48" xfId="0" applyFont="1" applyFill="1" applyBorder="1" applyAlignment="1">
      <alignment horizontal="left" wrapText="1"/>
    </xf>
    <xf numFmtId="0" fontId="3" fillId="2" borderId="59" xfId="0" applyFont="1" applyFill="1" applyBorder="1" applyAlignment="1">
      <alignment horizontal="left" wrapText="1"/>
    </xf>
    <xf numFmtId="0" fontId="3" fillId="2" borderId="46"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2" borderId="19" xfId="0" applyFont="1" applyFill="1" applyBorder="1" applyAlignment="1">
      <alignment horizontal="left" vertical="top" wrapText="1"/>
    </xf>
    <xf numFmtId="0" fontId="0" fillId="2" borderId="0" xfId="0" applyFill="1" applyAlignment="1">
      <alignment horizontal="center" wrapText="1"/>
    </xf>
    <xf numFmtId="0" fontId="0" fillId="4" borderId="26" xfId="0" applyFill="1" applyBorder="1" applyAlignment="1">
      <alignment horizontal="center" wrapText="1"/>
    </xf>
    <xf numFmtId="0" fontId="0" fillId="4" borderId="38" xfId="0" applyFill="1" applyBorder="1" applyAlignment="1">
      <alignment horizontal="center" wrapText="1"/>
    </xf>
    <xf numFmtId="0" fontId="0" fillId="4" borderId="27" xfId="0" applyFill="1" applyBorder="1" applyAlignment="1">
      <alignment horizontal="center" wrapText="1"/>
    </xf>
    <xf numFmtId="0" fontId="0" fillId="2" borderId="0" xfId="0" applyFill="1" applyAlignment="1" applyProtection="1">
      <alignment wrapText="1"/>
      <protection locked="0"/>
    </xf>
    <xf numFmtId="0" fontId="0" fillId="0" borderId="0" xfId="0" applyAlignment="1">
      <alignment wrapText="1"/>
    </xf>
    <xf numFmtId="0" fontId="12" fillId="2" borderId="0" xfId="0" applyFont="1" applyFill="1" applyAlignment="1" applyProtection="1">
      <alignment wrapText="1"/>
      <protection locked="0"/>
    </xf>
    <xf numFmtId="0" fontId="12" fillId="0" borderId="0" xfId="0" applyFont="1" applyAlignment="1">
      <alignment wrapText="1"/>
    </xf>
    <xf numFmtId="0" fontId="0" fillId="5" borderId="26" xfId="0" applyFill="1" applyBorder="1" applyAlignment="1">
      <alignment horizontal="center" wrapText="1"/>
    </xf>
    <xf numFmtId="0" fontId="0" fillId="5" borderId="27" xfId="0" applyFill="1" applyBorder="1" applyAlignment="1">
      <alignment horizontal="center" wrapText="1"/>
    </xf>
    <xf numFmtId="0" fontId="0" fillId="0" borderId="46" xfId="0" applyFont="1" applyBorder="1" applyAlignment="1">
      <alignment vertical="top" wrapText="1"/>
    </xf>
    <xf numFmtId="0" fontId="0" fillId="0" borderId="36" xfId="0" applyFont="1" applyBorder="1" applyAlignment="1">
      <alignment vertical="top" wrapText="1"/>
    </xf>
    <xf numFmtId="0" fontId="0" fillId="0" borderId="19" xfId="0" applyFont="1" applyBorder="1" applyAlignment="1">
      <alignment vertical="top" wrapText="1"/>
    </xf>
    <xf numFmtId="0" fontId="3" fillId="2" borderId="0"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Procent" xfId="20"/>
    <cellStyle name="Valuta" xfId="21"/>
  </cellStyles>
  <dxfs count="4952">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FF00"/>
        </patternFill>
      </fill>
      <border/>
    </dxf>
    <dxf>
      <fill>
        <patternFill>
          <bgColor rgb="FFFF0000"/>
        </patternFill>
      </fill>
      <border/>
    </dxf>
    <dxf>
      <fill>
        <patternFill>
          <bgColor rgb="FF92D050"/>
        </patternFill>
      </fill>
      <border/>
    </dxf>
    <dxf>
      <fill>
        <patternFill>
          <bgColor rgb="FF92D050"/>
        </patternFill>
      </fill>
      <border/>
    </dxf>
    <dxf>
      <fill>
        <patternFill>
          <bgColor rgb="FFFF0000"/>
        </patternFill>
      </fill>
      <border/>
    </dxf>
    <dxf>
      <fill>
        <patternFill>
          <bgColor rgb="FFFF0000"/>
        </patternFill>
      </fill>
      <border/>
    </dxf>
    <dxf>
      <fill>
        <patternFill>
          <bgColor rgb="FF92D050"/>
        </patternFill>
      </fill>
      <border/>
    </dxf>
    <dxf>
      <fill>
        <patternFill>
          <bgColor rgb="FF92D050"/>
        </patternFill>
      </fill>
      <border/>
    </dxf>
    <dxf>
      <fill>
        <patternFill>
          <bgColor rgb="FF92D050"/>
        </patternFill>
      </fill>
      <border/>
    </dxf>
    <dxf>
      <fill>
        <patternFill>
          <bgColor rgb="FF92D050"/>
        </patternFill>
      </fill>
      <border/>
    </dxf>
    <dxf>
      <fill>
        <patternFill>
          <bgColor rgb="FF92D050"/>
        </patternFill>
      </fill>
      <border/>
    </dxf>
    <dxf>
      <fill>
        <patternFill>
          <bgColor rgb="FF92D050"/>
        </patternFill>
      </fill>
      <border/>
    </dxf>
    <dxf>
      <fill>
        <patternFill>
          <bgColor rgb="FFFF0000"/>
        </patternFill>
      </fill>
      <border/>
    </dxf>
    <dxf>
      <fill>
        <patternFill>
          <bgColor rgb="FFFF0000"/>
        </patternFill>
      </fill>
      <border/>
    </dxf>
    <dxf>
      <fill>
        <patternFill>
          <bgColor rgb="FFFF0000"/>
        </patternFill>
      </fill>
      <border/>
    </dxf>
    <dxf>
      <fill>
        <patternFill>
          <bgColor rgb="FFFF0000"/>
        </patternFill>
      </fill>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color rgb="FF000000"/>
        </top>
      </border>
    </dxf>
    <dxf>
      <font>
        <i val="0"/>
        <strike val="0"/>
        <sz val="10"/>
        <name val="Arial"/>
        <family val="2"/>
        <color auto="1"/>
      </font>
      <fill>
        <patternFill patternType="solid">
          <fgColor rgb="FF000000"/>
          <bgColor rgb="FFD9D9D9"/>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color rgb="FF000000"/>
        </top>
      </border>
    </dxf>
    <dxf>
      <font>
        <i val="0"/>
        <strike val="0"/>
        <sz val="10"/>
        <name val="Arial"/>
        <family val="2"/>
        <color auto="1"/>
      </font>
      <fill>
        <patternFill patternType="solid">
          <fgColor rgb="FF000000"/>
          <bgColor rgb="FFD9D9D9"/>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color rgb="FF000000"/>
        </top>
      </border>
    </dxf>
    <dxf>
      <font>
        <i val="0"/>
        <strike val="0"/>
        <sz val="10"/>
        <name val="Arial"/>
        <family val="2"/>
        <color auto="1"/>
      </font>
      <fill>
        <patternFill patternType="solid">
          <fgColor rgb="FF000000"/>
          <bgColor rgb="FFD9D9D9"/>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color rgb="FF000000"/>
        </top>
      </border>
    </dxf>
    <dxf>
      <font>
        <i val="0"/>
        <strike val="0"/>
        <sz val="10"/>
        <name val="Arial"/>
        <family val="2"/>
        <color auto="1"/>
      </font>
      <fill>
        <patternFill patternType="solid">
          <fgColor rgb="FF000000"/>
          <bgColor rgb="FFD9D9D9"/>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fgColor rgb="FF000000"/>
          <bgColor rgb="FFD9D9D9"/>
        </patternFill>
      </fill>
      <protection hidden="1" locked="0"/>
    </dxf>
    <dxf>
      <border>
        <bottom style="thin">
          <color rgb="FF000000"/>
        </bottom>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color rgb="FF000000"/>
        </top>
      </border>
    </dxf>
    <dxf>
      <font>
        <i val="0"/>
        <strike val="0"/>
        <sz val="10"/>
        <name val="Arial"/>
        <family val="2"/>
        <color auto="1"/>
      </font>
      <fill>
        <patternFill patternType="solid">
          <fgColor rgb="FF000000"/>
          <bgColor rgb="FFD9D9D9"/>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color rgb="FF000000"/>
        </top>
      </border>
    </dxf>
    <dxf>
      <border>
        <left style="thin">
          <color rgb="FF000000"/>
        </left>
        <right style="thin">
          <color rgb="FF000000"/>
        </right>
        <top style="thin">
          <color rgb="FF000000"/>
        </top>
        <bottom style="thin">
          <color rgb="FF000000"/>
        </bottom>
      </border>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color rgb="FF000000"/>
        </top>
      </border>
    </dxf>
    <dxf>
      <border>
        <left style="thin">
          <color rgb="FF000000"/>
        </left>
        <right style="thin">
          <color rgb="FF000000"/>
        </right>
        <top style="thin">
          <color rgb="FF000000"/>
        </top>
        <bottom style="thin">
          <color rgb="FF000000"/>
        </bottom>
      </border>
    </dxf>
    <dxf>
      <font>
        <i val="0"/>
        <u val="none"/>
        <strike val="0"/>
        <sz val="10"/>
        <name val="Arial"/>
        <family val="2"/>
        <color auto="1"/>
      </font>
    </dxf>
    <dxf>
      <border>
        <bottom style="thin">
          <color rgb="FF000000"/>
        </bottom>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ont>
        <b/>
        <i val="0"/>
        <u val="none"/>
        <strike val="0"/>
        <sz val="10"/>
        <name val="Arial"/>
        <family val="2"/>
        <color auto="1"/>
        <condense val="0"/>
        <extend val="0"/>
      </font>
      <numFmt numFmtId="178" formatCode="mmm/yy"/>
      <fill>
        <patternFill patternType="solid">
          <bgColor theme="0" tint="-0.3499799966812134"/>
        </patternFill>
      </fill>
      <alignment horizontal="general" vertical="bottom" textRotation="0" wrapText="1" shrinkToFit="1" readingOrder="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border>
        <bottom style="thin"/>
      </border>
    </dxf>
    <dxf>
      <fill>
        <patternFill patternType="solid">
          <bgColor theme="0" tint="-0.1499900072813034"/>
        </patternFill>
      </fill>
      <border>
        <left style="thin"/>
        <right style="thin"/>
        <top/>
        <botto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thin"/>
        <top style="thin"/>
        <bottom style="medium"/>
      </border>
      <protection hidden="1" locked="0"/>
    </dxf>
    <dxf>
      <font>
        <i val="0"/>
        <strike val="0"/>
        <sz val="10"/>
        <name val="Arial"/>
        <family val="2"/>
        <color auto="1"/>
      </font>
      <fill>
        <patternFill patternType="solid">
          <bgColor theme="0" tint="-0.1499900072813034"/>
        </patternFill>
      </fill>
      <border>
        <left/>
        <right style="thin"/>
        <top style="thin"/>
        <bottom style="medium"/>
      </border>
      <protection hidden="1" locked="0"/>
    </dxf>
    <dxf>
      <font>
        <i val="0"/>
        <strike val="0"/>
        <sz val="10"/>
        <name val="Arial"/>
        <family val="2"/>
        <color auto="1"/>
      </font>
      <fill>
        <patternFill patternType="solid">
          <bgColor theme="0" tint="-0.1499900072813034"/>
        </patternFill>
      </fill>
      <border>
        <left style="thin"/>
        <right style="medium"/>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thin"/>
        <right style="thin"/>
        <top style="thin"/>
        <bottom style="medium"/>
        <vertical/>
        <horizontal/>
      </border>
      <protection hidden="1" locked="0"/>
    </dxf>
    <dxf>
      <font>
        <i val="0"/>
        <strike val="0"/>
        <sz val="10"/>
        <name val="Arial"/>
        <family val="2"/>
        <color auto="1"/>
      </font>
      <fill>
        <patternFill patternType="solid">
          <bgColor theme="0" tint="-0.1499900072813034"/>
        </patternFill>
      </fill>
      <border>
        <left style="medium"/>
        <right style="thin"/>
        <top style="thin"/>
        <bottom style="medium"/>
        <vertical/>
        <horizontal/>
      </border>
      <protection hidden="1" locked="0"/>
    </dxf>
    <dxf>
      <font>
        <i val="0"/>
        <strike val="0"/>
        <sz val="10"/>
        <name val="Arial"/>
        <family val="2"/>
        <color auto="1"/>
      </font>
      <numFmt numFmtId="44" formatCode="_ &quot;€&quot;\ * #,##0.00_ ;_ &quot;€&quot;\ * \-#,##0.00_ ;_ &quot;€&quot;\ * &quot;-&quot;??_ ;_ @_ "/>
      <fill>
        <patternFill patternType="solid">
          <bgColor theme="9" tint="0.5999900102615356"/>
        </patternFill>
      </fill>
      <border>
        <left style="medium"/>
        <right/>
        <top style="thin"/>
        <bottom style="medium"/>
      </border>
      <protection hidden="1" locked="0"/>
    </dxf>
    <dxf>
      <font>
        <i val="0"/>
        <strike val="0"/>
        <sz val="10"/>
        <name val="Arial"/>
        <family val="2"/>
        <color auto="1"/>
      </font>
      <numFmt numFmtId="164" formatCode="&quot;€&quot;\ #,##0.00"/>
    </dxf>
    <dxf>
      <font>
        <i val="0"/>
        <strike val="0"/>
        <sz val="10"/>
        <name val="Arial"/>
        <family val="2"/>
        <color auto="1"/>
      </font>
      <numFmt numFmtId="179" formatCode="General"/>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thin"/>
        <bottom style="medium"/>
      </border>
      <protection hidden="1" locked="0"/>
    </dxf>
    <dxf>
      <font>
        <i val="0"/>
        <strike val="0"/>
        <sz val="10"/>
        <name val="Arial"/>
        <family val="2"/>
        <color auto="1"/>
      </font>
      <fill>
        <patternFill patternType="solid">
          <bgColor theme="9" tint="0.5999900102615356"/>
        </patternFill>
      </fill>
      <border>
        <left style="medium"/>
        <right style="medium"/>
        <top style="medium"/>
        <bottom style="thin"/>
      </border>
      <protection hidden="1" locked="0"/>
    </dxf>
    <dxf>
      <border>
        <top style="medium"/>
      </border>
    </dxf>
    <dxf>
      <font>
        <i val="0"/>
        <strike val="0"/>
        <sz val="10"/>
        <name val="Arial"/>
        <family val="2"/>
        <color auto="1"/>
      </font>
      <fill>
        <patternFill patternType="solid">
          <bgColor theme="0" tint="-0.1499900072813034"/>
        </patternFill>
      </fill>
      <protection hidden="1" locked="0"/>
    </dxf>
    <dxf>
      <font>
        <i val="0"/>
        <strike val="0"/>
        <sz val="10"/>
        <name val="Arial"/>
        <family val="2"/>
        <color auto="1"/>
      </font>
      <fill>
        <patternFill patternType="solid">
          <bgColor theme="0" tint="-0.3499799966812134"/>
        </patternFill>
      </fill>
      <alignment horizontal="general" vertical="bottom" textRotation="90" wrapText="1" shrinkToFit="1" readingOrder="0"/>
      <protection hidden="1" locked="0"/>
    </dxf>
    <dxf>
      <font>
        <b val="0"/>
        <i val="0"/>
        <u val="none"/>
        <strike val="0"/>
        <sz val="10"/>
        <name val="Arial"/>
        <family val="2"/>
        <color auto="1"/>
        <condense val="0"/>
        <extend val="0"/>
      </font>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fill>
        <patternFill patternType="solid">
          <bgColor theme="0"/>
        </patternFill>
      </fill>
      <border>
        <left style="thin"/>
        <right/>
        <top style="thin"/>
        <bottom/>
        <vertical/>
        <horizontal/>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vertical/>
        <horizontal/>
      </border>
      <protection hidden="1" locked="0"/>
    </dxf>
    <dxf>
      <border>
        <top style="thin"/>
      </border>
    </dxf>
    <dxf>
      <border>
        <left style="thin"/>
        <right style="thin"/>
        <top style="thin"/>
        <bottom style="thin"/>
      </border>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177" formatCode="0%"/>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i val="0"/>
        <u val="none"/>
        <strike val="0"/>
        <sz val="10"/>
        <name val="Arial"/>
        <family val="2"/>
        <color auto="1"/>
      </font>
      <numFmt numFmtId="44" formatCode="_ &quot;€&quot;\ * #,##0.00_ ;_ &quot;€&quot;\ * \-#,##0.00_ ;_ &quot;€&quot;\ * &quot;-&quot;??_ ;_ @_ "/>
      <fill>
        <patternFill patternType="solid">
          <bgColor theme="9" tint="0.39998000860214233"/>
        </patternFill>
      </fill>
      <border>
        <left style="thin"/>
        <right style="thin"/>
        <top style="thin"/>
        <bottom style="thin"/>
      </border>
    </dxf>
    <dxf>
      <font>
        <i val="0"/>
        <u val="none"/>
        <strike val="0"/>
        <sz val="10"/>
        <name val="Arial"/>
        <family val="2"/>
        <color auto="1"/>
      </font>
      <border>
        <left style="thin"/>
        <right style="thin"/>
        <top style="thin"/>
        <bottom style="thin"/>
      </border>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ont>
        <b val="0"/>
        <i val="0"/>
        <u val="none"/>
        <strike val="0"/>
        <sz val="10"/>
        <name val="Arial"/>
        <family val="2"/>
        <color auto="1"/>
        <condense val="0"/>
        <extend val="0"/>
      </font>
      <numFmt numFmtId="44" formatCode="_ &quot;€&quot;\ * #,##0.00_ ;_ &quot;€&quot;\ * \-#,##0.00_ ;_ &quot;€&quot;\ * &quot;-&quot;??_ ;_ @_ "/>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border>
        <left style="thin"/>
        <right style="thin"/>
        <top style="thin"/>
        <bottom style="thin"/>
      </border>
      <protection hidden="1" locked="0"/>
    </dxf>
    <dxf>
      <font>
        <b val="0"/>
        <i val="0"/>
        <u val="none"/>
        <strike val="0"/>
        <sz val="10"/>
        <name val="Arial"/>
        <family val="2"/>
        <color auto="1"/>
        <condense val="0"/>
        <extend val="0"/>
      </font>
      <fill>
        <patternFill patternType="solid">
          <bgColor theme="0"/>
        </patternFill>
      </fill>
      <alignment horizontal="general" vertical="bottom" textRotation="0" wrapText="1" shrinkToFit="1" readingOrder="0"/>
      <border>
        <left style="thin"/>
        <right style="thin"/>
        <top style="thin"/>
        <bottom style="thin"/>
        <vertical style="thin"/>
        <horizontal style="thin"/>
      </border>
      <protection hidden="1" locked="0"/>
    </dxf>
    <dxf>
      <font>
        <i val="0"/>
        <u val="none"/>
        <strike val="0"/>
        <sz val="10"/>
        <name val="Arial"/>
        <family val="2"/>
        <color auto="1"/>
      </font>
      <fill>
        <patternFill patternType="solid">
          <bgColor theme="0"/>
        </patternFill>
      </fill>
      <alignment horizontal="general" vertical="bottom" textRotation="0" wrapText="1" shrinkToFit="1" readingOrder="0"/>
      <border>
        <left/>
        <right/>
        <top style="thin"/>
        <bottom style="thin"/>
      </border>
      <protection hidden="1" locked="0"/>
    </dxf>
    <dxf>
      <border>
        <top style="thin"/>
      </border>
    </dxf>
    <dxf>
      <border>
        <left style="thin"/>
        <right style="thin"/>
        <top style="thin"/>
        <bottom style="thin"/>
      </border>
    </dxf>
    <dxf>
      <font>
        <i val="0"/>
        <u val="none"/>
        <strike val="0"/>
        <sz val="10"/>
        <name val="Arial"/>
        <family val="2"/>
        <color auto="1"/>
      </font>
    </dxf>
    <dxf>
      <border>
        <bottom style="thin"/>
      </border>
    </dxf>
    <dxf>
      <font>
        <b/>
        <i val="0"/>
        <u val="none"/>
        <strike val="0"/>
        <sz val="10"/>
        <name val="Arial"/>
        <family val="2"/>
        <color auto="1"/>
        <condense val="0"/>
        <extend val="0"/>
      </font>
      <fill>
        <patternFill patternType="solid">
          <bgColor theme="9" tint="0.39998000860214233"/>
        </patternFill>
      </fill>
      <border>
        <left style="thin"/>
        <right style="thin"/>
        <top/>
        <bottom/>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style="medium"/>
        <vertical/>
        <horizontal/>
      </border>
      <protection hidden="1" locked="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fill>
        <patternFill patternType="solid">
          <bgColor theme="0"/>
        </patternFill>
      </fill>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fill>
        <patternFill patternType="solid">
          <bgColor theme="0"/>
        </patternFill>
      </fill>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fill>
        <patternFill patternType="solid">
          <bgColor theme="0"/>
        </patternFill>
      </fill>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0" tint="-0.1499900072813034"/>
        </patternFill>
      </fill>
      <protection hidden="1" locked="0"/>
    </dxf>
    <dxf>
      <fill>
        <patternFill patternType="solid">
          <bgColor theme="0"/>
        </patternFill>
      </fill>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right style="thin"/>
        <top style="thin"/>
        <bottom style="medium"/>
        <vertical/>
        <horizontal/>
      </border>
      <protection hidden="1" locked="0"/>
    </dxf>
    <dxf>
      <fill>
        <patternFill patternType="solid">
          <bgColor theme="0" tint="-0.1499900072813034"/>
        </patternFill>
      </fill>
      <border>
        <left style="thin"/>
        <right style="medium"/>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thin"/>
        <right style="thin"/>
        <top style="thin"/>
        <bottom style="medium"/>
        <vertical/>
        <horizontal/>
      </border>
      <protection hidden="1" locked="0"/>
    </dxf>
    <dxf>
      <fill>
        <patternFill patternType="solid">
          <bgColor theme="0" tint="-0.1499900072813034"/>
        </patternFill>
      </fill>
      <border>
        <left style="medium"/>
        <right style="thin"/>
        <top style="thin"/>
        <bottom style="medium"/>
        <vertical/>
        <horizontal/>
      </border>
      <protection hidden="1" locked="0"/>
    </dxf>
    <dxf>
      <numFmt numFmtId="44" formatCode="_ &quot;€&quot;\ * #,##0.00_ ;_ &quot;€&quot;\ * \-#,##0.00_ ;_ &quot;€&quot;\ * &quot;-&quot;??_ ;_ @_ "/>
      <fill>
        <patternFill patternType="solid">
          <bgColor theme="9" tint="0.5999900102615356"/>
        </patternFill>
      </fill>
      <border>
        <left style="medium"/>
        <right/>
        <top style="thin"/>
        <bottom style="medium"/>
        <vertical/>
        <horizontal/>
      </border>
      <protection hidden="1" locked="0"/>
    </dxf>
    <dxf>
      <numFmt numFmtId="164" formatCode="&quot;€&quot;\ #,##0.00"/>
    </dxf>
    <dxf>
      <numFmt numFmtId="179" formatCode="General"/>
    </dxf>
    <dxf>
      <fill>
        <patternFill patternType="solid">
          <bgColor theme="9" tint="0.5999900102615356"/>
        </patternFill>
      </fill>
      <border>
        <left style="medium"/>
        <right style="medium"/>
        <top style="thin"/>
        <bottom style="medium"/>
        <vertical/>
        <horizontal/>
      </border>
      <protection hidden="1" locked="0"/>
    </dxf>
    <dxf>
      <fill>
        <patternFill patternType="solid">
          <bgColor theme="9" tint="0.5999900102615356"/>
        </patternFill>
      </fill>
      <border>
        <left/>
        <right style="medium"/>
        <top style="thin"/>
        <bottom style="medium"/>
        <vertical/>
        <horizontal/>
      </border>
      <protection hidden="1" locked="0"/>
    </dxf>
    <dxf>
      <fill>
        <patternFill patternType="solid">
          <bgColor theme="9" tint="0.5999900102615356"/>
        </patternFill>
      </fill>
      <border>
        <left style="medium"/>
        <right style="medium"/>
        <top style="medium"/>
        <bottom style="thin"/>
        <vertical/>
        <horizontal/>
      </border>
      <protection hidden="1" locked="0"/>
    </dxf>
    <dxf>
      <border>
        <top style="medium"/>
      </border>
    </dxf>
    <dxf>
      <fill>
        <patternFill patternType="solid">
          <bgColor theme="0" tint="-0.1499900072813034"/>
        </patternFill>
      </fill>
      <protection hidden="1" locked="0"/>
    </dxf>
    <dxf>
      <fill>
        <patternFill patternType="solid">
          <bgColor theme="0" tint="-0.3499799966812134"/>
        </patternFill>
      </fill>
      <alignment horizontal="general" vertical="bottom" textRotation="90" wrapText="1" shrinkToFit="1" readingOrder="0"/>
      <protection hidden="1" locked="0"/>
    </dxf>
    <dxf>
      <font>
        <b/>
        <i val="0"/>
        <u val="none"/>
        <strike val="0"/>
        <sz val="10"/>
        <name val="Arial"/>
        <family val="2"/>
        <color theme="1"/>
        <condense val="0"/>
        <extend val="0"/>
      </font>
      <numFmt numFmtId="44" formatCode="_ &quot;€&quot;\ * #,##0.00_ ;_ &quot;€&quot;\ * \-#,##0.00_ ;_ &quot;€&quot;\ * &quot;-&quot;??_ ;_ @_ "/>
      <fill>
        <patternFill patternType="solid">
          <bgColor theme="9" tint="0.5999900102615356"/>
        </patternFill>
      </fill>
      <border>
        <left/>
        <right style="medium"/>
        <top style="thin"/>
        <bottom/>
      </border>
      <protection hidden="1" locked="0"/>
    </dxf>
    <dxf>
      <font>
        <b/>
        <i val="0"/>
        <u val="none"/>
        <strike val="0"/>
        <sz val="10"/>
        <name val="Arial"/>
        <family val="2"/>
        <color theme="1"/>
        <condense val="0"/>
        <extend val="0"/>
      </font>
      <numFmt numFmtId="44" formatCode="_ &quot;€&quot;\ * #,##0.00_ ;_ &quot;€&quot;\ * \-#,##0.00_ ;_ &quot;€&quot;\ * &quot;-&quot;??_ ;_ @_ "/>
      <fill>
        <patternFill patternType="solid">
          <bgColor theme="9" tint="0.5999900102615356"/>
        </patternFill>
      </fill>
      <border>
        <left/>
        <right style="medium"/>
        <top style="thin"/>
        <bottom style="medium"/>
      </border>
      <protection hidden="1" locked="0"/>
    </dxf>
    <dxf>
      <font>
        <b/>
        <i val="0"/>
        <u val="none"/>
        <strike val="0"/>
        <sz val="10"/>
        <name val="Arial"/>
        <family val="2"/>
        <color theme="1"/>
        <condense val="0"/>
        <extend val="0"/>
      </font>
      <fill>
        <patternFill patternType="solid">
          <bgColor theme="9" tint="0.5999900102615356"/>
        </patternFill>
      </fill>
      <border>
        <left/>
        <right/>
        <top/>
        <bottom/>
      </border>
      <protection hidden="1" locked="0"/>
    </dxf>
    <dxf>
      <font>
        <b/>
        <i val="0"/>
        <u val="none"/>
        <strike val="0"/>
        <sz val="10"/>
        <name val="Arial"/>
        <family val="2"/>
        <color theme="1"/>
        <condense val="0"/>
        <extend val="0"/>
      </font>
      <fill>
        <patternFill patternType="solid">
          <bgColor theme="9" tint="0.5999900102615356"/>
        </patternFill>
      </fill>
      <protection hidden="1" locked="0"/>
    </dxf>
    <dxf>
      <border>
        <top style="medium"/>
      </border>
    </dxf>
    <dxf>
      <font>
        <b/>
        <i val="0"/>
        <u val="none"/>
        <strike val="0"/>
        <sz val="10"/>
        <name val="Arial"/>
        <family val="2"/>
        <color theme="1"/>
        <condense val="0"/>
        <extend val="0"/>
      </font>
      <fill>
        <patternFill patternType="solid">
          <bgColor theme="9" tint="0.39998000860214233"/>
        </patternFill>
      </fill>
      <protection hidden="1" locked="0"/>
    </dxf>
    <dxf>
      <numFmt numFmtId="44" formatCode="_ &quot;€&quot;\ * #,##0.00_ ;_ &quot;€&quot;\ * \-#,##0.00_ ;_ &quot;€&quot;\ * &quot;-&quot;??_ ;_ @_ "/>
      <fill>
        <patternFill patternType="solid">
          <bgColor theme="9" tint="0.5999900102615356"/>
        </patternFill>
      </fill>
      <border>
        <left style="thin"/>
        <right/>
        <top style="thin"/>
        <bottom style="thin"/>
      </border>
      <protection hidden="1" locked="0"/>
    </dxf>
    <dxf>
      <numFmt numFmtId="44" formatCode="_ &quot;€&quot;\ * #,##0.00_ ;_ &quot;€&quot;\ * \-#,##0.00_ ;_ &quot;€&quot;\ * &quot;-&quot;??_ ;_ @_ "/>
      <fill>
        <patternFill patternType="solid">
          <bgColor theme="9" tint="0.5999900102615356"/>
        </patternFill>
      </fill>
      <border>
        <left style="medium"/>
        <right/>
        <top style="thin"/>
        <bottom/>
        <vertical/>
        <horizontal/>
      </border>
      <protection hidden="1" locked="0"/>
    </dxf>
    <dxf>
      <font>
        <b val="0"/>
        <i val="0"/>
        <u val="none"/>
        <strike val="0"/>
        <sz val="10"/>
        <name val="Arial"/>
        <family val="2"/>
        <color theme="1"/>
        <condense val="0"/>
        <extend val="0"/>
      </font>
      <numFmt numFmtId="180" formatCode="0.00%"/>
      <fill>
        <patternFill patternType="solid">
          <bgColor theme="9" tint="0.5999900102615356"/>
        </patternFill>
      </fill>
      <border>
        <left style="medium"/>
        <right style="medium"/>
        <top/>
        <bottom style="thin"/>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vertical/>
        <horizontal/>
      </border>
      <protection hidden="1" locked="0"/>
    </dxf>
    <dxf>
      <fill>
        <patternFill patternType="solid">
          <bgColor theme="9" tint="0.5999900102615356"/>
        </patternFill>
      </fill>
      <border>
        <left/>
        <right style="medium"/>
        <top style="thin"/>
        <bottom/>
        <vertical/>
        <horizontal/>
      </border>
      <protection hidden="1" locked="0"/>
    </dxf>
    <dxf>
      <border>
        <left style="medium"/>
      </border>
    </dxf>
    <dxf>
      <font>
        <i val="0"/>
        <u val="none"/>
        <strike val="0"/>
        <sz val="10"/>
        <name val="Arial"/>
        <family val="2"/>
        <color auto="1"/>
      </font>
      <fill>
        <patternFill patternType="solid">
          <bgColor theme="9" tint="0.39998000860214233"/>
        </patternFill>
      </fill>
      <alignment horizontal="general" vertical="bottom" textRotation="0" wrapText="1" shrinkToFit="1" readingOrder="0"/>
      <border>
        <left style="medium"/>
        <right style="medium"/>
        <top/>
        <bottom/>
      </border>
      <protection hidden="1" locked="0"/>
    </dxf>
    <dxf>
      <font>
        <b val="0"/>
        <i val="0"/>
        <u val="none"/>
        <strike val="0"/>
        <sz val="10"/>
        <name val="Arial"/>
        <family val="2"/>
        <color theme="1"/>
        <condense val="0"/>
        <extend val="0"/>
      </font>
      <numFmt numFmtId="180" formatCode="0.00%"/>
      <fill>
        <patternFill patternType="solid">
          <bgColor theme="9" tint="0.5999900102615356"/>
        </patternFill>
      </fill>
      <border>
        <left style="medium"/>
        <right/>
        <top/>
        <bottom style="thin"/>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vertical/>
        <horizontal/>
      </border>
      <protection hidden="1" locked="0"/>
    </dxf>
    <dxf>
      <fill>
        <patternFill patternType="solid">
          <bgColor theme="9" tint="0.5999900102615356"/>
        </patternFill>
      </fill>
      <alignment horizontal="general" vertical="bottom" textRotation="0" wrapText="1" shrinkToFit="1" readingOrder="0"/>
      <border>
        <left style="medium"/>
        <right style="medium"/>
        <top style="thin"/>
        <bottom/>
        <vertical/>
        <horizontal/>
      </border>
      <protection hidden="1" locked="0"/>
    </dxf>
    <dxf>
      <fill>
        <patternFill patternType="solid">
          <bgColor theme="9" tint="0.5999900102615356"/>
        </patternFill>
      </fill>
      <alignment horizontal="general" vertical="bottom" textRotation="0" wrapText="1" shrinkToFit="1" readingOrder="0"/>
      <border>
        <left/>
        <right style="medium"/>
        <top style="thin"/>
        <bottom/>
        <vertical/>
        <horizontal/>
      </border>
      <protection hidden="1" locked="0"/>
    </dxf>
    <dxf>
      <border>
        <left style="medium"/>
        <top style="medium"/>
        <bottom style="medium"/>
      </border>
    </dxf>
    <dxf>
      <border>
        <bottom style="medium"/>
      </border>
    </dxf>
    <dxf>
      <font>
        <i val="0"/>
        <u val="none"/>
        <strike val="0"/>
        <sz val="10"/>
        <name val="Arial"/>
        <family val="2"/>
        <color auto="1"/>
      </font>
      <fill>
        <patternFill patternType="solid">
          <bgColor theme="9" tint="0.39998000860214233"/>
        </patternFill>
      </fill>
      <alignment horizontal="general" vertical="bottom" textRotation="0" wrapText="1" shrinkToFit="1" readingOrder="0"/>
      <border>
        <left style="medium"/>
        <right style="medium"/>
        <top/>
        <bottom/>
      </border>
      <protection hidden="1" locked="0"/>
    </dxf>
    <dxf>
      <font>
        <b val="0"/>
        <i val="0"/>
        <u val="none"/>
        <strike val="0"/>
        <sz val="10"/>
        <name val="Arial"/>
        <family val="2"/>
        <color theme="1"/>
        <condense val="0"/>
        <extend val="0"/>
      </font>
      <numFmt numFmtId="180" formatCode="0.00%"/>
      <fill>
        <patternFill patternType="solid">
          <bgColor theme="9" tint="0.5999900102615356"/>
        </patternFill>
      </fill>
      <border>
        <left style="medium"/>
        <right/>
        <top/>
        <bottom style="thin"/>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style="thin"/>
        <bottom/>
        <vertical/>
        <horizontal/>
      </border>
      <protection hidden="1" locked="0"/>
    </dxf>
    <dxf>
      <fill>
        <patternFill patternType="solid">
          <bgColor theme="9" tint="0.5999900102615356"/>
        </patternFill>
      </fill>
      <border>
        <left style="medium"/>
        <right style="medium"/>
        <top style="thin"/>
        <bottom/>
        <vertical/>
        <horizontal/>
      </border>
      <protection hidden="1" locked="0"/>
    </dxf>
    <dxf>
      <fill>
        <patternFill patternType="solid">
          <bgColor theme="9" tint="0.5999900102615356"/>
        </patternFill>
      </fill>
      <border>
        <left/>
        <right style="medium"/>
        <top style="thin"/>
        <bottom/>
        <vertical/>
        <horizontal/>
      </border>
      <protection hidden="1" locked="0"/>
    </dxf>
    <dxf>
      <border>
        <left style="medium"/>
        <top style="medium"/>
        <bottom style="medium"/>
      </border>
    </dxf>
    <dxf>
      <border>
        <bottom style="medium"/>
      </border>
    </dxf>
    <dxf>
      <font>
        <i val="0"/>
        <u val="none"/>
        <strike val="0"/>
        <sz val="10"/>
        <name val="Arial"/>
        <family val="2"/>
        <color auto="1"/>
      </font>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border>
        <left style="medium"/>
        <top style="medium"/>
        <bottom style="medium"/>
      </border>
    </dxf>
    <dxf>
      <border>
        <bottom style="medium"/>
      </border>
    </dxf>
    <dxf>
      <font>
        <i val="0"/>
        <u val="none"/>
        <strike val="0"/>
        <sz val="10"/>
        <name val="Arial"/>
        <family val="2"/>
        <color auto="1"/>
      </font>
      <fill>
        <patternFill patternType="solid">
          <bgColor theme="9" tint="0.39998000860214233"/>
        </patternFill>
      </fill>
      <border>
        <left style="medium"/>
        <right style="medium"/>
        <top/>
        <bottom/>
      </border>
      <protection hidden="1" locked="0"/>
    </dxf>
    <dxf>
      <numFmt numFmtId="44" formatCode="_ &quot;€&quot;\ * #,##0.00_ ;_ &quot;€&quot;\ * \-#,##0.00_ ;_ &quot;€&quot;\ * &quot;-&quot;??_ ;_ @_ "/>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179" formatCode="General"/>
      <fill>
        <patternFill patternType="solid">
          <bgColor theme="9" tint="0.5999900102615356"/>
        </patternFill>
      </fill>
      <border>
        <left style="medium"/>
        <right/>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numFmt numFmtId="44" formatCode="_ &quot;€&quot;\ * #,##0.00_ ;_ &quot;€&quot;\ * \-#,##0.00_ ;_ &quot;€&quot;\ * &quot;-&quot;??_ ;_ @_ "/>
      <fill>
        <patternFill patternType="solid">
          <bgColor theme="9" tint="0.5999900102615356"/>
        </patternFill>
      </fill>
      <border>
        <left style="medium"/>
        <right style="medium"/>
        <top/>
        <bottom/>
        <vertical/>
        <horizontal/>
      </border>
      <protection hidden="1" locked="0"/>
    </dxf>
    <dxf>
      <fill>
        <patternFill patternType="solid">
          <bgColor theme="9" tint="0.5999900102615356"/>
        </patternFill>
      </fill>
      <border>
        <left/>
        <right style="medium"/>
        <top/>
        <bottom/>
        <vertical/>
        <horizontal/>
      </border>
      <protection hidden="1" locked="0"/>
    </dxf>
    <dxf>
      <border>
        <left style="medium"/>
        <right style="medium"/>
        <top style="medium"/>
        <bottom style="medium"/>
      </border>
    </dxf>
    <dxf>
      <fill>
        <patternFill patternType="solid">
          <bgColor theme="9" tint="0.5999900102615356"/>
        </patternFill>
      </fill>
      <protection hidden="1" locked="0"/>
    </dxf>
    <dxf>
      <border>
        <bottom style="medium"/>
      </border>
    </dxf>
    <dxf>
      <fill>
        <patternFill patternType="solid">
          <bgColor theme="9" tint="0.39998000860214233"/>
        </patternFill>
      </fill>
      <border>
        <left style="medium"/>
        <right style="medium"/>
        <top/>
        <bottom/>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numFmt numFmtId="179" formatCode="General"/>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border>
        <left style="thin"/>
        <right style="thin"/>
        <top style="thin"/>
        <bottom style="thin"/>
        <vertical style="thin"/>
        <horizontal style="thin"/>
      </border>
      <protection hidden="1" locked="0"/>
    </dxf>
    <dxf>
      <fill>
        <patternFill patternType="solid">
          <bgColor theme="9" tint="0.7999799847602844"/>
        </patternFill>
      </fill>
      <protection hidden="1" locked="0"/>
    </dxf>
    <dxf>
      <font>
        <b/>
      </font>
      <fill>
        <patternFill patternType="solid">
          <bgColor theme="9" tint="0.39998000860214233"/>
        </patternFill>
      </fill>
      <alignment horizontal="general" vertical="bottom" textRotation="0" wrapText="1" shrinkToFit="1" readingOrder="0"/>
      <protection hidden="1" locked="0"/>
    </dxf>
    <dxf>
      <fill>
        <patternFill patternType="solid">
          <bgColor theme="9" tint="0.5999900102615356"/>
        </patternFill>
      </fill>
      <border>
        <left style="medium"/>
        <right/>
        <top style="thin"/>
        <bottom style="thin"/>
      </border>
      <protection hidden="1" locked="0"/>
    </dxf>
    <dxf>
      <fill>
        <patternFill patternType="solid">
          <bgColor theme="9" tint="0.5999900102615356"/>
        </patternFill>
      </fill>
      <border>
        <left style="medium"/>
        <right style="medium"/>
        <top style="thin"/>
        <bottom style="thin"/>
      </border>
      <protection hidden="1" locked="0"/>
    </dxf>
    <dxf>
      <fill>
        <patternFill patternType="solid">
          <bgColor theme="9" tint="0.5999900102615356"/>
        </patternFill>
      </fill>
      <alignment horizontal="center" vertical="bottom" textRotation="0" wrapText="1" shrinkToFit="1" readingOrder="0"/>
      <border>
        <left/>
        <right style="medium"/>
        <top style="thin"/>
        <bottom style="thin"/>
      </border>
      <protection hidden="1" locked="0"/>
    </dxf>
    <dxf>
      <border>
        <left style="medium"/>
        <right style="medium"/>
        <top style="medium"/>
        <bottom style="thin"/>
      </border>
    </dxf>
    <dxf>
      <fill>
        <patternFill patternType="solid">
          <bgColor theme="9" tint="0.5999900102615356"/>
        </patternFill>
      </fill>
      <border>
        <left style="medium"/>
        <right/>
        <top style="thin"/>
        <bottom style="thin"/>
        <vertical/>
        <horizontal/>
      </border>
      <protection hidden="1" locked="0"/>
    </dxf>
    <dxf>
      <fill>
        <patternFill patternType="solid">
          <bgColor theme="9" tint="0.5999900102615356"/>
        </patternFill>
      </fill>
      <border>
        <left style="medium"/>
        <right/>
        <top/>
        <bottom style="thin"/>
        <vertical/>
        <horizontal/>
      </border>
      <protection hidden="1" locked="0"/>
    </dxf>
    <dxf>
      <fill>
        <patternFill patternType="solid">
          <bgColor theme="9" tint="0.5999900102615356"/>
        </patternFill>
      </fill>
      <border>
        <left style="medium"/>
        <right/>
        <top style="thin"/>
        <bottom style="thin"/>
        <vertical/>
        <horizontal/>
      </border>
      <protection hidden="1" locked="0"/>
    </dxf>
    <dxf>
      <fill>
        <patternFill patternType="solid">
          <bgColor theme="9" tint="0.5999900102615356"/>
        </patternFill>
      </fill>
      <border>
        <left style="medium"/>
        <right style="medium"/>
        <top style="thin"/>
        <bottom style="thin"/>
        <vertical/>
        <horizontal/>
      </border>
      <protection hidden="1" locked="0"/>
    </dxf>
    <dxf>
      <fill>
        <patternFill patternType="solid">
          <bgColor theme="9" tint="0.5999900102615356"/>
        </patternFill>
      </fill>
      <alignment horizontal="center" vertical="bottom" textRotation="0" wrapText="1" shrinkToFit="1" readingOrder="0"/>
      <border>
        <left/>
        <right/>
        <top style="thin"/>
        <bottom style="thin"/>
      </border>
      <protection hidden="1" locked="0"/>
    </dxf>
    <dxf>
      <border>
        <left style="medium"/>
        <right style="medium"/>
        <top style="medium"/>
        <bottom style="medium"/>
      </border>
    </dxf>
    <dxf>
      <border>
        <bottom style="medium"/>
      </border>
    </dxf>
    <dxf>
      <font>
        <b val="0"/>
        <i val="0"/>
        <u val="none"/>
        <strike val="0"/>
        <sz val="10"/>
        <name val="Arial"/>
        <family val="2"/>
        <color auto="1"/>
        <condense val="0"/>
        <extend val="0"/>
      </font>
      <fill>
        <patternFill patternType="solid">
          <bgColor theme="9" tint="0.39998000860214233"/>
        </patternFill>
      </fill>
      <protection hidden="1" locked="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customXml" Target="../customXml/item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2</xdr:row>
      <xdr:rowOff>66675</xdr:rowOff>
    </xdr:from>
    <xdr:to>
      <xdr:col>2</xdr:col>
      <xdr:colOff>238125</xdr:colOff>
      <xdr:row>7</xdr:row>
      <xdr:rowOff>142875</xdr:rowOff>
    </xdr:to>
    <xdr:pic>
      <xdr:nvPicPr>
        <xdr:cNvPr id="4" name="Afbeelding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2875" y="390525"/>
          <a:ext cx="2028825" cy="885825"/>
        </a:xfrm>
        <a:prstGeom prst="rect">
          <a:avLst/>
        </a:prstGeom>
        <a:ln>
          <a:noFill/>
        </a:ln>
      </xdr:spPr>
    </xdr:pic>
    <xdr:clientData/>
  </xdr:twoCellAnchor>
  <xdr:twoCellAnchor editAs="oneCell">
    <xdr:from>
      <xdr:col>3</xdr:col>
      <xdr:colOff>581025</xdr:colOff>
      <xdr:row>0</xdr:row>
      <xdr:rowOff>104775</xdr:rowOff>
    </xdr:from>
    <xdr:to>
      <xdr:col>6</xdr:col>
      <xdr:colOff>466725</xdr:colOff>
      <xdr:row>10</xdr:row>
      <xdr:rowOff>95250</xdr:rowOff>
    </xdr:to>
    <xdr:pic>
      <xdr:nvPicPr>
        <xdr:cNvPr id="3" name="Afbeelding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124200" y="104775"/>
          <a:ext cx="1714500" cy="1609725"/>
        </a:xfrm>
        <a:prstGeom prst="rect">
          <a:avLst/>
        </a:prstGeom>
        <a:ln>
          <a:noFill/>
        </a:ln>
      </xdr:spPr>
    </xdr:pic>
    <xdr:clientData/>
  </xdr:twoCellAnchor>
</xdr:wsDr>
</file>

<file path=xl/tables/table1.xml><?xml version="1.0" encoding="utf-8"?>
<table xmlns="http://schemas.openxmlformats.org/spreadsheetml/2006/main" id="6" name="Overzichtpartners" displayName="Overzichtpartners" ref="A4:E19" totalsRowShown="0" headerRowDxfId="4951" tableBorderDxfId="4949" headerRowBorderDxfId="4950">
  <tableColumns count="5">
    <tableColumn id="1" name="Overzicht partners" dataDxfId="4948"/>
    <tableColumn id="2" name="Projectpartners" dataDxfId="4947"/>
    <tableColumn id="3" name="Naam organisatie" dataDxfId="4946"/>
    <tableColumn id="4" name="Type organisatie" dataDxfId="4945"/>
    <tableColumn id="5" name="Gevestigd in" dataDxfId="4944"/>
  </tableColumns>
  <tableStyleInfo name="TableStyleMedium2" showFirstColumn="0" showLastColumn="0" showRowStripes="1" showColumnStripes="0"/>
</table>
</file>

<file path=xl/tables/table10.xml><?xml version="1.0" encoding="utf-8"?>
<table xmlns="http://schemas.openxmlformats.org/spreadsheetml/2006/main" id="1" name="werpakket1" displayName="werpakket1" ref="A2:BC6" totalsRowShown="0" headerRowDxfId="4859" dataDxfId="4858" tableBorderDxfId="4857">
  <tableColumns count="55">
    <tableColumn id="1" name="Werkpakket 1" dataDxfId="4856"/>
    <tableColumn id="2" name="Kostensoort *" dataDxfId="4855"/>
    <tableColumn id="3" name="Uitvoerende derde partij (Niet van toepassing indien interne kosten)" dataDxfId="4854"/>
    <tableColumn id="4" name="Werkzaamheden (inclusief een toelichting op het bedrag)"/>
    <tableColumn id="5" name="Aantal uren" dataDxfId="4853">
      <calculatedColumnFormula>SUMIF('Uren en tariefberekening'!A:A,$D$1,'Uren en tariefberekening'!K:K)</calculatedColumnFormula>
    </tableColumn>
    <tableColumn id="6" name="Uurtarief" dataDxfId="4852">
      <calculatedColumnFormula>(SUMIF('Uren en tariefberekening'!A:A,$D$1,'Uren en tariefberekening'!L:L))/(SUMIF('Uren en tariefberekening'!A:A,$D$1,'Uren en tariefberekening'!K:K))</calculatedColumnFormula>
    </tableColumn>
    <tableColumn id="7" name="Totale kosten" dataDxfId="4851"/>
    <tableColumn id="8" name="jan-21" dataDxfId="4850"/>
    <tableColumn id="9" name="feb-21" dataDxfId="4849"/>
    <tableColumn id="10" name="mrt-21" dataDxfId="4848"/>
    <tableColumn id="11" name="apr-21" dataDxfId="4847"/>
    <tableColumn id="12" name="mei-21" dataDxfId="4846"/>
    <tableColumn id="13" name="jun-21" dataDxfId="4845"/>
    <tableColumn id="14" name="jul-21" dataDxfId="4844"/>
    <tableColumn id="15" name="aug-21" dataDxfId="4843"/>
    <tableColumn id="16" name="sep-21" dataDxfId="4842"/>
    <tableColumn id="17" name="okt-21" dataDxfId="4841"/>
    <tableColumn id="18" name="nov-21" dataDxfId="4840"/>
    <tableColumn id="19" name="dec-21" dataDxfId="4839"/>
    <tableColumn id="20" name="jan-22" dataDxfId="4838"/>
    <tableColumn id="21" name="feb-22" dataDxfId="4837"/>
    <tableColumn id="22" name="mrt-22" dataDxfId="4836"/>
    <tableColumn id="23" name="apr-22" dataDxfId="4835"/>
    <tableColumn id="24" name="mei-22" dataDxfId="4834"/>
    <tableColumn id="25" name="jun-22" dataDxfId="4833"/>
    <tableColumn id="26" name="jul-22" dataDxfId="4832"/>
    <tableColumn id="27" name="aug-22" dataDxfId="4831"/>
    <tableColumn id="28" name="sep-22" dataDxfId="4830"/>
    <tableColumn id="29" name="okt-22" dataDxfId="4829"/>
    <tableColumn id="30" name="nov-22" dataDxfId="4828"/>
    <tableColumn id="31" name="dec-22" dataDxfId="4827"/>
    <tableColumn id="32" name="jan-23" dataDxfId="4826"/>
    <tableColumn id="33" name="feb-23" dataDxfId="4825"/>
    <tableColumn id="34" name="mrt-23" dataDxfId="4824"/>
    <tableColumn id="35" name="apr-23" dataDxfId="4823"/>
    <tableColumn id="36" name="mei-23" dataDxfId="4822"/>
    <tableColumn id="37" name="jun-23" dataDxfId="4821"/>
    <tableColumn id="38" name="jul-23" dataDxfId="4820"/>
    <tableColumn id="39" name="aug-23" dataDxfId="4819"/>
    <tableColumn id="40" name="sep-23" dataDxfId="4818"/>
    <tableColumn id="41" name="okt-23" dataDxfId="4817"/>
    <tableColumn id="42" name="nov-23" dataDxfId="4816"/>
    <tableColumn id="43" name="dec-23" dataDxfId="4815"/>
    <tableColumn id="44" name="Kolom7" dataDxfId="4814"/>
    <tableColumn id="45" name="Kolom8" dataDxfId="4813"/>
    <tableColumn id="46" name="Kolom9" dataDxfId="4812"/>
    <tableColumn id="47" name="Kolom10" dataDxfId="4811"/>
    <tableColumn id="48" name="Kolom11" dataDxfId="4810"/>
    <tableColumn id="49" name="Kolom12" dataDxfId="4809"/>
    <tableColumn id="50" name="Kolom13" dataDxfId="4808"/>
    <tableColumn id="51" name="Kolom14" dataDxfId="4807"/>
    <tableColumn id="52" name="Kolom15" dataDxfId="4806"/>
    <tableColumn id="53" name="Kolom16" dataDxfId="4805"/>
    <tableColumn id="54" name="Kolom17" dataDxfId="4804"/>
    <tableColumn id="55" name="Kolom18" dataDxfId="4803"/>
  </tableColumns>
  <tableStyleInfo name="TableStyleMedium2" showFirstColumn="0" showLastColumn="0" showRowStripes="1" showColumnStripes="0"/>
</table>
</file>

<file path=xl/tables/table100.xml><?xml version="1.0" encoding="utf-8"?>
<table xmlns="http://schemas.openxmlformats.org/spreadsheetml/2006/main" id="62" name="Tabel34162263" displayName="Tabel34162263" ref="A52:F60" totalsRowShown="0" headerRowDxfId="1967" dataDxfId="1965" tableBorderDxfId="1964" headerRowBorderDxfId="1966" totalsRowBorderDxfId="1963">
  <tableColumns count="6">
    <tableColumn id="1" name="Omschrijving Investering" dataDxfId="1962"/>
    <tableColumn id="3" name="Aanschafwaarde" dataDxfId="1961"/>
    <tableColumn id="4" name="Afschrijvingstermijn in maanden" dataDxfId="1960"/>
    <tableColumn id="5" name="Gebruik binnen projectperiode in maanden" dataDxfId="1959">
      <calculatedColumnFormula>SUM(D51:D52)</calculatedColumnFormula>
    </tableColumn>
    <tableColumn id="2" name="% toerekening aan project" dataDxfId="1958"/>
    <tableColumn id="6" name="Totaal afschrijvingskosten" dataDxfId="1957">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01.xml><?xml version="1.0" encoding="utf-8"?>
<table xmlns="http://schemas.openxmlformats.org/spreadsheetml/2006/main" id="63" name="Tabel3416172364" displayName="Tabel3416172364" ref="A64:B70" totalsRowShown="0" headerRowDxfId="1956" dataDxfId="1954" tableBorderDxfId="1953" headerRowBorderDxfId="1955" totalsRowBorderDxfId="1952">
  <tableColumns count="2">
    <tableColumn id="1" name="Omschrijving" dataDxfId="1951"/>
    <tableColumn id="3" name="Bedrag" dataDxfId="1950">
      <calculatedColumnFormula>SUBTOTAL(109,B60:B64)</calculatedColumnFormula>
    </tableColumn>
  </tableColumns>
  <tableStyleInfo name="TableStyleMedium2" showFirstColumn="0" showLastColumn="0" showRowStripes="1" showColumnStripes="0"/>
</table>
</file>

<file path=xl/tables/table102.xml><?xml version="1.0" encoding="utf-8"?>
<table xmlns="http://schemas.openxmlformats.org/spreadsheetml/2006/main" id="64" name="Tabel341617192465" displayName="Tabel341617192465" ref="A74:B80" totalsRowShown="0" headerRowDxfId="1949" tableBorderDxfId="1947" headerRowBorderDxfId="1948" totalsRowBorderDxfId="1946">
  <tableColumns count="2">
    <tableColumn id="1" name="Omschrijving" dataDxfId="1945"/>
    <tableColumn id="3" name="Bedrag" dataDxfId="1944"/>
  </tableColumns>
  <tableStyleInfo name="TableStyleMedium2" showFirstColumn="0" showLastColumn="0" showRowStripes="1" showColumnStripes="0"/>
</table>
</file>

<file path=xl/tables/table103.xml><?xml version="1.0" encoding="utf-8"?>
<table xmlns="http://schemas.openxmlformats.org/spreadsheetml/2006/main" id="65" name="Tabel341617202566" displayName="Tabel341617202566" ref="A84:B90" totalsRowShown="0" headerRowDxfId="1943" tableBorderDxfId="1941" headerRowBorderDxfId="1942" totalsRowBorderDxfId="1940">
  <tableColumns count="2">
    <tableColumn id="1" name="Omschrijving" dataDxfId="1939"/>
    <tableColumn id="3" name="Bedrag" dataDxfId="1938"/>
  </tableColumns>
  <tableStyleInfo name="TableStyleMedium2" showFirstColumn="0" showLastColumn="0" showRowStripes="1" showColumnStripes="0"/>
</table>
</file>

<file path=xl/tables/table104.xml><?xml version="1.0" encoding="utf-8"?>
<table xmlns="http://schemas.openxmlformats.org/spreadsheetml/2006/main" id="101" name="Tabel18102" displayName="Tabel18102" ref="A2:BC6" totalsRowShown="0" headerRowDxfId="1937" dataDxfId="1936" tableBorderDxfId="1935">
  <tableColumns count="55">
    <tableColumn id="1" name="Werkpakket 1" dataDxfId="1934"/>
    <tableColumn id="2" name="Kostensoort *" dataDxfId="1933"/>
    <tableColumn id="3" name="Uitvoerende derde partij (Niet van toepassing indien interne kosten)" dataDxfId="1932"/>
    <tableColumn id="4" name="Werkzaamheden (inclusief een toelichting op het bedrag)" dataDxfId="1931"/>
    <tableColumn id="5" name="Aantal uren" dataDxfId="1930">
      <calculatedColumnFormula>SUMIF('Uren en tariefberekening'!A:A,$D$1,'Uren en tariefberekening'!K:K)</calculatedColumnFormula>
    </tableColumn>
    <tableColumn id="6" name="Uurtarief" dataDxfId="1929">
      <calculatedColumnFormula>(SUMIF('Uren en tariefberekening'!A:A,$D$1,'Uren en tariefberekening'!L:L))/(SUMIF('Uren en tariefberekening'!A:A,$D$1,'Uren en tariefberekening'!K:K))</calculatedColumnFormula>
    </tableColumn>
    <tableColumn id="7" name="Totale kosten" dataDxfId="1928"/>
    <tableColumn id="8" name="jan-21" dataDxfId="1927"/>
    <tableColumn id="9" name="feb-21" dataDxfId="1926"/>
    <tableColumn id="10" name="mrt-21" dataDxfId="1925"/>
    <tableColumn id="11" name="apr-21" dataDxfId="1924"/>
    <tableColumn id="12" name="mei-21" dataDxfId="1923"/>
    <tableColumn id="13" name="jun-21" dataDxfId="1922"/>
    <tableColumn id="14" name="jul-21" dataDxfId="1921"/>
    <tableColumn id="15" name="aug-21" dataDxfId="1920"/>
    <tableColumn id="16" name="sep-21" dataDxfId="1919"/>
    <tableColumn id="17" name="okt-21" dataDxfId="1918"/>
    <tableColumn id="18" name="nov-21" dataDxfId="1917"/>
    <tableColumn id="19" name="dec-21" dataDxfId="1916"/>
    <tableColumn id="20" name="jan-22" dataDxfId="1915"/>
    <tableColumn id="21" name="feb-22" dataDxfId="1914"/>
    <tableColumn id="22" name="mrt-22" dataDxfId="1913"/>
    <tableColumn id="23" name="apr-22" dataDxfId="1912"/>
    <tableColumn id="24" name="mei-22" dataDxfId="1911"/>
    <tableColumn id="25" name="jun-22" dataDxfId="1910"/>
    <tableColumn id="26" name="jul-22" dataDxfId="1909"/>
    <tableColumn id="27" name="aug-22" dataDxfId="1908"/>
    <tableColumn id="28" name="sep-22" dataDxfId="1907"/>
    <tableColumn id="29" name="okt-22" dataDxfId="1906"/>
    <tableColumn id="30" name="nov-22" dataDxfId="1905"/>
    <tableColumn id="31" name="dec-22" dataDxfId="1904"/>
    <tableColumn id="32" name="jan-23" dataDxfId="1903"/>
    <tableColumn id="33" name="feb-23" dataDxfId="1902"/>
    <tableColumn id="34" name="mrt-23" dataDxfId="1901"/>
    <tableColumn id="35" name="apr-23" dataDxfId="1900"/>
    <tableColumn id="36" name="mei-23" dataDxfId="1899"/>
    <tableColumn id="37" name="jun-23" dataDxfId="1898"/>
    <tableColumn id="38" name="jul-23" dataDxfId="1897"/>
    <tableColumn id="39" name="aug-23" dataDxfId="1896"/>
    <tableColumn id="40" name="sep-23" dataDxfId="1895"/>
    <tableColumn id="41" name="okt-23" dataDxfId="1894"/>
    <tableColumn id="42" name="nov-23" dataDxfId="1893"/>
    <tableColumn id="43" name="dec-23" dataDxfId="1892"/>
    <tableColumn id="44" name="jan-222" dataDxfId="1891"/>
    <tableColumn id="45" name="feb-223" dataDxfId="1890"/>
    <tableColumn id="46" name="mrt-224" dataDxfId="1889"/>
    <tableColumn id="47" name="apr-225" dataDxfId="1888"/>
    <tableColumn id="48" name="mei-226" dataDxfId="1887"/>
    <tableColumn id="49" name="jun-227" dataDxfId="1886"/>
    <tableColumn id="50" name="jul-228" dataDxfId="1885"/>
    <tableColumn id="51" name="aug-229" dataDxfId="1884"/>
    <tableColumn id="52" name="sep-2210" dataDxfId="1883"/>
    <tableColumn id="53" name="okt-2211" dataDxfId="1882"/>
    <tableColumn id="54" name="nov-2212" dataDxfId="1881"/>
    <tableColumn id="55" name="dec-2213" dataDxfId="1880"/>
  </tableColumns>
  <tableStyleInfo name="TableStyleMedium2" showFirstColumn="0" showLastColumn="0" showRowStripes="1" showColumnStripes="0"/>
</table>
</file>

<file path=xl/tables/table105.xml><?xml version="1.0" encoding="utf-8"?>
<table xmlns="http://schemas.openxmlformats.org/spreadsheetml/2006/main" id="102" name="Tabel20158103" displayName="Tabel20158103" ref="A10:BC14" totalsRowShown="0" headerRowDxfId="1879" dataDxfId="1877" headerRowBorderDxfId="1878">
  <tableColumns count="55">
    <tableColumn id="1" name="Werkpakket 2" dataDxfId="1876"/>
    <tableColumn id="2" name="Kostensoort *" dataDxfId="1875"/>
    <tableColumn id="3" name="Uitvoerende derde partij (Niet van toepassing indien interne kosten)" dataDxfId="1874"/>
    <tableColumn id="4" name="Werkzaamheden (inclusief een toelichting op het bedrag)" dataDxfId="1873"/>
    <tableColumn id="5" name="Aantal uren" dataDxfId="1872">
      <calculatedColumnFormula>SUMIF('Uren en tariefberekening'!A:A,$D$1,'Uren en tariefberekening'!M:M)</calculatedColumnFormula>
    </tableColumn>
    <tableColumn id="6" name="Uurtarief" dataDxfId="1871">
      <calculatedColumnFormula>(SUMIF('Uren en tariefberekening'!A:A,$D$1,'Uren en tariefberekening'!L:L))/(SUMIF('Uren en tariefberekening'!A:A,$D$1,'Uren en tariefberekening'!K:K))</calculatedColumnFormula>
    </tableColumn>
    <tableColumn id="7" name="Totale kosten"/>
    <tableColumn id="8" name="jan-21" dataDxfId="1870"/>
    <tableColumn id="9" name="feb-21" dataDxfId="1869"/>
    <tableColumn id="10" name="mrt-21" dataDxfId="1868"/>
    <tableColumn id="11" name="apr-21" dataDxfId="1867"/>
    <tableColumn id="12" name="mei-21" dataDxfId="1866"/>
    <tableColumn id="13" name="jun-21" dataDxfId="1865"/>
    <tableColumn id="14" name="jul-21" dataDxfId="1864"/>
    <tableColumn id="15" name="aug-21" dataDxfId="1863"/>
    <tableColumn id="16" name="sep-21" dataDxfId="1862"/>
    <tableColumn id="17" name="okt-21" dataDxfId="1861"/>
    <tableColumn id="18" name="nov-21" dataDxfId="1860"/>
    <tableColumn id="19" name="dec-21" dataDxfId="1859"/>
    <tableColumn id="20" name="jan-22" dataDxfId="1858"/>
    <tableColumn id="21" name="feb-22" dataDxfId="1857"/>
    <tableColumn id="22" name="mrt-22" dataDxfId="1856"/>
    <tableColumn id="23" name="apr-22" dataDxfId="1855"/>
    <tableColumn id="24" name="mei-22" dataDxfId="1854"/>
    <tableColumn id="25" name="jun-22" dataDxfId="1853"/>
    <tableColumn id="26" name="jul-22" dataDxfId="1852"/>
    <tableColumn id="27" name="aug-22" dataDxfId="1851"/>
    <tableColumn id="28" name="sep-22" dataDxfId="1850"/>
    <tableColumn id="29" name="okt-22" dataDxfId="1849"/>
    <tableColumn id="30" name="nov-22" dataDxfId="1848"/>
    <tableColumn id="31" name="dec-22" dataDxfId="1847"/>
    <tableColumn id="32" name="jan-23" dataDxfId="1846"/>
    <tableColumn id="33" name="feb-23" dataDxfId="1845"/>
    <tableColumn id="34" name="mrt-23" dataDxfId="1844"/>
    <tableColumn id="35" name="apr-23" dataDxfId="1843"/>
    <tableColumn id="36" name="mei-23" dataDxfId="1842"/>
    <tableColumn id="37" name="jun-23" dataDxfId="1841"/>
    <tableColumn id="38" name="jul-23" dataDxfId="1840"/>
    <tableColumn id="39" name="aug-23" dataDxfId="1839"/>
    <tableColumn id="40" name="sep-23" dataDxfId="1838"/>
    <tableColumn id="41" name="okt-23" dataDxfId="1837"/>
    <tableColumn id="42" name="nov-23" dataDxfId="1836"/>
    <tableColumn id="43" name="dec-23" dataDxfId="1835"/>
    <tableColumn id="44" name="jan-222" dataDxfId="1834"/>
    <tableColumn id="45" name="feb-223" dataDxfId="1833"/>
    <tableColumn id="46" name="mrt-224" dataDxfId="1832"/>
    <tableColumn id="47" name="apr-225" dataDxfId="1831"/>
    <tableColumn id="48" name="mei-226" dataDxfId="1830"/>
    <tableColumn id="49" name="jun-227" dataDxfId="1829"/>
    <tableColumn id="50" name="jul-228" dataDxfId="1828"/>
    <tableColumn id="51" name="aug-229" dataDxfId="1827"/>
    <tableColumn id="52" name="sep-2210" dataDxfId="1826"/>
    <tableColumn id="53" name="okt-2211" dataDxfId="1825"/>
    <tableColumn id="54" name="nov-2212" dataDxfId="1824"/>
    <tableColumn id="55" name="dec-2213" dataDxfId="1823"/>
  </tableColumns>
  <tableStyleInfo name="TableStyleMedium2" showFirstColumn="0" showLastColumn="0" showRowStripes="1" showColumnStripes="0"/>
</table>
</file>

<file path=xl/tables/table106.xml><?xml version="1.0" encoding="utf-8"?>
<table xmlns="http://schemas.openxmlformats.org/spreadsheetml/2006/main" id="103" name="Tabel21159104" displayName="Tabel21159104" ref="A16:BC20" totalsRowShown="0" headerRowDxfId="1822" dataDxfId="1820" headerRowBorderDxfId="1821">
  <tableColumns count="55">
    <tableColumn id="1" name="Werkpakket 3" dataDxfId="1819"/>
    <tableColumn id="2" name="Kostensoort *" dataDxfId="1818"/>
    <tableColumn id="3" name="Uitvoerende derde partij (Niet van toepassing indien interne kosten)" dataDxfId="1817"/>
    <tableColumn id="4" name="Werkzaamheden (inclusief een toelichting op het bedrag)" dataDxfId="1816"/>
    <tableColumn id="5" name="Aantal uren" dataDxfId="1815">
      <calculatedColumnFormula>SUMIF('Uren en tariefberekening'!A:A,$D$1,'Uren en tariefberekening'!O:O)</calculatedColumnFormula>
    </tableColumn>
    <tableColumn id="6" name="Uurtarief" dataDxfId="1814">
      <calculatedColumnFormula>(SUMIF('Uren en tariefberekening'!A:A,$D$1,'Uren en tariefberekening'!L:L))/(SUMIF('Uren en tariefberekening'!A:A,$D$1,'Uren en tariefberekening'!K:K))</calculatedColumnFormula>
    </tableColumn>
    <tableColumn id="7" name="Totale kosten"/>
    <tableColumn id="8" name="jan-21" dataDxfId="1813"/>
    <tableColumn id="9" name="feb-21" dataDxfId="1812"/>
    <tableColumn id="10" name="mrt-21" dataDxfId="1811"/>
    <tableColumn id="11" name="apr-21" dataDxfId="1810"/>
    <tableColumn id="12" name="mei-21" dataDxfId="1809"/>
    <tableColumn id="13" name="jun-21" dataDxfId="1808"/>
    <tableColumn id="14" name="jul-21" dataDxfId="1807"/>
    <tableColumn id="15" name="aug-21" dataDxfId="1806"/>
    <tableColumn id="16" name="sep-21" dataDxfId="1805"/>
    <tableColumn id="17" name="okt-21" dataDxfId="1804"/>
    <tableColumn id="18" name="nov-21" dataDxfId="1803"/>
    <tableColumn id="19" name="dec-21" dataDxfId="1802"/>
    <tableColumn id="20" name="jan-22" dataDxfId="1801"/>
    <tableColumn id="21" name="feb-22" dataDxfId="1800"/>
    <tableColumn id="22" name="mrt-22" dataDxfId="1799"/>
    <tableColumn id="23" name="apr-22" dataDxfId="1798"/>
    <tableColumn id="24" name="mei-22" dataDxfId="1797"/>
    <tableColumn id="25" name="jun-22" dataDxfId="1796"/>
    <tableColumn id="26" name="jul-22" dataDxfId="1795"/>
    <tableColumn id="27" name="aug-22" dataDxfId="1794"/>
    <tableColumn id="28" name="sep-22" dataDxfId="1793"/>
    <tableColumn id="29" name="okt-22" dataDxfId="1792"/>
    <tableColumn id="30" name="nov-22" dataDxfId="1791"/>
    <tableColumn id="31" name="dec-22" dataDxfId="1790"/>
    <tableColumn id="32" name="jan-23" dataDxfId="1789"/>
    <tableColumn id="33" name="feb-23" dataDxfId="1788"/>
    <tableColumn id="34" name="mrt-23" dataDxfId="1787"/>
    <tableColumn id="35" name="apr-23" dataDxfId="1786"/>
    <tableColumn id="36" name="mei-23" dataDxfId="1785"/>
    <tableColumn id="37" name="jun-23" dataDxfId="1784"/>
    <tableColumn id="38" name="jul-23" dataDxfId="1783"/>
    <tableColumn id="39" name="aug-23" dataDxfId="1782"/>
    <tableColumn id="40" name="sep-23" dataDxfId="1781"/>
    <tableColumn id="41" name="okt-23" dataDxfId="1780"/>
    <tableColumn id="42" name="nov-23" dataDxfId="1779"/>
    <tableColumn id="43" name="dec-23" dataDxfId="1778"/>
    <tableColumn id="44" name="jan-222" dataDxfId="1777"/>
    <tableColumn id="45" name="feb-223" dataDxfId="1776"/>
    <tableColumn id="46" name="mrt-224" dataDxfId="1775"/>
    <tableColumn id="47" name="apr-225" dataDxfId="1774"/>
    <tableColumn id="48" name="mei-226" dataDxfId="1773"/>
    <tableColumn id="49" name="jun-227" dataDxfId="1772"/>
    <tableColumn id="50" name="jul-228" dataDxfId="1771"/>
    <tableColumn id="51" name="aug-229" dataDxfId="1770"/>
    <tableColumn id="52" name="sep-2210" dataDxfId="1769"/>
    <tableColumn id="53" name="okt-2211" dataDxfId="1768"/>
    <tableColumn id="54" name="nov-2212" dataDxfId="1767"/>
    <tableColumn id="55" name="dec-2213" dataDxfId="1766"/>
  </tableColumns>
  <tableStyleInfo name="TableStyleMedium2" showFirstColumn="0" showLastColumn="0" showRowStripes="1" showColumnStripes="0"/>
</table>
</file>

<file path=xl/tables/table107.xml><?xml version="1.0" encoding="utf-8"?>
<table xmlns="http://schemas.openxmlformats.org/spreadsheetml/2006/main" id="104" name="Tabel22160105" displayName="Tabel22160105" ref="A22:BC26" totalsRowShown="0" headerRowDxfId="1765" dataDxfId="1763" headerRowBorderDxfId="1764">
  <tableColumns count="55">
    <tableColumn id="1" name="Werkpakket 4" dataDxfId="1762"/>
    <tableColumn id="2" name="Kostensoort *" dataDxfId="1761"/>
    <tableColumn id="3" name="Uitvoerende derde partij (Niet van toepassing indien interne kosten)" dataDxfId="1760"/>
    <tableColumn id="4" name="Werkzaamheden (inclusief een toelichting op het bedrag)" dataDxfId="1759"/>
    <tableColumn id="5" name="Aantal uren" dataDxfId="1758">
      <calculatedColumnFormula>SUMIF('Uren en tariefberekening'!A:A,$D$1,'Uren en tariefberekening'!Q:Q)</calculatedColumnFormula>
    </tableColumn>
    <tableColumn id="6" name="Uurtarief" dataDxfId="1757">
      <calculatedColumnFormula>(SUMIF('Uren en tariefberekening'!A:A,$D$1,'Uren en tariefberekening'!L:L))/(SUMIF('Uren en tariefberekening'!A:A,$D$1,'Uren en tariefberekening'!K:K))</calculatedColumnFormula>
    </tableColumn>
    <tableColumn id="7" name="Totale kosten"/>
    <tableColumn id="8" name="jan-21" dataDxfId="1756"/>
    <tableColumn id="9" name="feb-21" dataDxfId="1755"/>
    <tableColumn id="10" name="mrt-21" dataDxfId="1754"/>
    <tableColumn id="11" name="apr-21" dataDxfId="1753"/>
    <tableColumn id="12" name="mei-21" dataDxfId="1752"/>
    <tableColumn id="13" name="jun-21" dataDxfId="1751"/>
    <tableColumn id="14" name="jul-21" dataDxfId="1750"/>
    <tableColumn id="15" name="aug-21" dataDxfId="1749"/>
    <tableColumn id="16" name="sep-21" dataDxfId="1748"/>
    <tableColumn id="17" name="okt-21" dataDxfId="1747"/>
    <tableColumn id="18" name="nov-21" dataDxfId="1746"/>
    <tableColumn id="19" name="dec-21" dataDxfId="1745"/>
    <tableColumn id="20" name="jan-22" dataDxfId="1744"/>
    <tableColumn id="21" name="feb-22" dataDxfId="1743"/>
    <tableColumn id="22" name="mrt-22" dataDxfId="1742"/>
    <tableColumn id="23" name="apr-22" dataDxfId="1741"/>
    <tableColumn id="24" name="mei-22" dataDxfId="1740"/>
    <tableColumn id="25" name="jun-22" dataDxfId="1739"/>
    <tableColumn id="26" name="jul-22" dataDxfId="1738"/>
    <tableColumn id="27" name="aug-22" dataDxfId="1737"/>
    <tableColumn id="28" name="sep-22" dataDxfId="1736"/>
    <tableColumn id="29" name="okt-22" dataDxfId="1735"/>
    <tableColumn id="30" name="nov-22" dataDxfId="1734"/>
    <tableColumn id="31" name="dec-22" dataDxfId="1733"/>
    <tableColumn id="32" name="jan-23" dataDxfId="1732"/>
    <tableColumn id="33" name="feb-23" dataDxfId="1731"/>
    <tableColumn id="34" name="mrt-23" dataDxfId="1730"/>
    <tableColumn id="35" name="apr-23" dataDxfId="1729"/>
    <tableColumn id="36" name="mei-23" dataDxfId="1728"/>
    <tableColumn id="37" name="jun-23" dataDxfId="1727"/>
    <tableColumn id="38" name="jul-23" dataDxfId="1726"/>
    <tableColumn id="39" name="aug-23" dataDxfId="1725"/>
    <tableColumn id="40" name="sep-23" dataDxfId="1724"/>
    <tableColumn id="41" name="okt-23" dataDxfId="1723"/>
    <tableColumn id="42" name="nov-23" dataDxfId="1722"/>
    <tableColumn id="43" name="dec-23" dataDxfId="1721"/>
    <tableColumn id="44" name="jan-222" dataDxfId="1720"/>
    <tableColumn id="45" name="feb-223" dataDxfId="1719"/>
    <tableColumn id="46" name="mrt-224" dataDxfId="1718"/>
    <tableColumn id="47" name="apr-225" dataDxfId="1717"/>
    <tableColumn id="48" name="mei-226" dataDxfId="1716"/>
    <tableColumn id="49" name="jun-227" dataDxfId="1715"/>
    <tableColumn id="50" name="jul-228" dataDxfId="1714"/>
    <tableColumn id="51" name="aug-229" dataDxfId="1713"/>
    <tableColumn id="52" name="sep-2210" dataDxfId="1712"/>
    <tableColumn id="53" name="okt-2211" dataDxfId="1711"/>
    <tableColumn id="54" name="nov-2212" dataDxfId="1710"/>
    <tableColumn id="55" name="dec-2213" dataDxfId="1709"/>
  </tableColumns>
  <tableStyleInfo name="TableStyleMedium2" showFirstColumn="0" showLastColumn="0" showRowStripes="1" showColumnStripes="0"/>
</table>
</file>

<file path=xl/tables/table108.xml><?xml version="1.0" encoding="utf-8"?>
<table xmlns="http://schemas.openxmlformats.org/spreadsheetml/2006/main" id="105" name="Tabel23161106" displayName="Tabel23161106" ref="A28:BC32" totalsRowShown="0" headerRowDxfId="1708" dataDxfId="1706" headerRowBorderDxfId="1707">
  <sortState ref="A29:BC32">
    <sortCondition sortBy="value" ref="AR29:AR32"/>
  </sortState>
  <tableColumns count="55">
    <tableColumn id="1" name="Werkpakket 5" dataDxfId="1705"/>
    <tableColumn id="2" name="Kostensoort *" dataDxfId="1704"/>
    <tableColumn id="3" name="Uitvoerende derde partij (Niet van toepassing indien interne kosten)" dataDxfId="1703"/>
    <tableColumn id="4" name="Werkzaamheden (inclusief een toelichting op het bedrag)" dataDxfId="1702"/>
    <tableColumn id="5" name="Aantal uren"/>
    <tableColumn id="6" name="Uurtarief"/>
    <tableColumn id="7" name="Totale kosten"/>
    <tableColumn id="8" name="jan-21" dataDxfId="1701"/>
    <tableColumn id="9" name="feb-21" dataDxfId="1700"/>
    <tableColumn id="10" name="mrt-21" dataDxfId="1699"/>
    <tableColumn id="11" name="apr-21" dataDxfId="1698"/>
    <tableColumn id="12" name="mei-21" dataDxfId="1697"/>
    <tableColumn id="13" name="jun-21" dataDxfId="1696"/>
    <tableColumn id="14" name="jul-21" dataDxfId="1695"/>
    <tableColumn id="15" name="aug-21" dataDxfId="1694"/>
    <tableColumn id="16" name="sep-21" dataDxfId="1693"/>
    <tableColumn id="17" name="okt-21" dataDxfId="1692"/>
    <tableColumn id="18" name="nov-21" dataDxfId="1691"/>
    <tableColumn id="19" name="dec-21" dataDxfId="1690"/>
    <tableColumn id="20" name="jan-22" dataDxfId="1689"/>
    <tableColumn id="21" name="feb-22" dataDxfId="1688"/>
    <tableColumn id="22" name="mrt-22" dataDxfId="1687"/>
    <tableColumn id="23" name="apr-22" dataDxfId="1686"/>
    <tableColumn id="24" name="mei-22" dataDxfId="1685"/>
    <tableColumn id="25" name="jun-22" dataDxfId="1684"/>
    <tableColumn id="26" name="jul-22" dataDxfId="1683"/>
    <tableColumn id="27" name="aug-22" dataDxfId="1682"/>
    <tableColumn id="28" name="sep-22" dataDxfId="1681"/>
    <tableColumn id="29" name="okt-22" dataDxfId="1680"/>
    <tableColumn id="30" name="nov-22" dataDxfId="1679"/>
    <tableColumn id="31" name="dec-22" dataDxfId="1678"/>
    <tableColumn id="32" name="jan-23" dataDxfId="1677"/>
    <tableColumn id="33" name="feb-23" dataDxfId="1676"/>
    <tableColumn id="34" name="mrt-23" dataDxfId="1675"/>
    <tableColumn id="35" name="apr-23" dataDxfId="1674"/>
    <tableColumn id="36" name="mei-23" dataDxfId="1673"/>
    <tableColumn id="37" name="jun-23" dataDxfId="1672"/>
    <tableColumn id="38" name="jul-23" dataDxfId="1671"/>
    <tableColumn id="39" name="aug-23" dataDxfId="1670"/>
    <tableColumn id="40" name="sep-23" dataDxfId="1669"/>
    <tableColumn id="41" name="okt-23" dataDxfId="1668"/>
    <tableColumn id="42" name="nov-23" dataDxfId="1667"/>
    <tableColumn id="43" name="dec-23" dataDxfId="1666"/>
    <tableColumn id="44" name="jan-222" dataDxfId="1665"/>
    <tableColumn id="45" name="feb-223" dataDxfId="1664"/>
    <tableColumn id="46" name="mrt-224" dataDxfId="1663"/>
    <tableColumn id="47" name="apr-225" dataDxfId="1662"/>
    <tableColumn id="48" name="mei-226" dataDxfId="1661"/>
    <tableColumn id="49" name="jun-227" dataDxfId="1660"/>
    <tableColumn id="50" name="jul-228" dataDxfId="1659"/>
    <tableColumn id="51" name="aug-229" dataDxfId="1658"/>
    <tableColumn id="52" name="sep-2210" dataDxfId="1657"/>
    <tableColumn id="53" name="okt-2211" dataDxfId="1656"/>
    <tableColumn id="54" name="nov-2212" dataDxfId="1655"/>
    <tableColumn id="55" name="dec-2213" dataDxfId="1654"/>
  </tableColumns>
  <tableStyleInfo name="TableStyleMedium2" showFirstColumn="0" showLastColumn="0" showRowStripes="1" showColumnStripes="0"/>
</table>
</file>

<file path=xl/tables/table109.xml><?xml version="1.0" encoding="utf-8"?>
<table xmlns="http://schemas.openxmlformats.org/spreadsheetml/2006/main" id="113" name="Tabel3421114" displayName="Tabel3421114" ref="A40:D46" totalsRowShown="0" headerRowDxfId="1653" dataDxfId="1651" tableBorderDxfId="1650" headerRowBorderDxfId="1652" totalsRowBorderDxfId="1649">
  <tableColumns count="4">
    <tableColumn id="1" name="Werkpakket" dataDxfId="1648"/>
    <tableColumn id="2" name="Kies type staatssteungrondslag" dataDxfId="1647"/>
    <tableColumn id="3" name="subsidie percentage" dataDxfId="1646">
      <calculatedColumnFormula>IFERROR(AVERAGE(C36:C40),0)</calculatedColumnFormula>
    </tableColumn>
    <tableColumn id="5" name="totaal subsidie (€) " dataDxfId="1645">
      <calculatedColumnFormula>SUM(D39:D39)</calculatedColumnFormula>
    </tableColumn>
  </tableColumns>
  <tableStyleInfo showFirstColumn="0" showLastColumn="0" showRowStripes="1" showColumnStripes="0"/>
</table>
</file>

<file path=xl/tables/table11.xml><?xml version="1.0" encoding="utf-8"?>
<table xmlns="http://schemas.openxmlformats.org/spreadsheetml/2006/main" id="3" name="werkpakket2" displayName="werkpakket2" ref="A10:BC14" totalsRowShown="0" headerRowDxfId="4802" dataDxfId="4801">
  <tableColumns count="55">
    <tableColumn id="1" name="Werkpakket 2" dataDxfId="4800"/>
    <tableColumn id="2" name="Kostensoort *" dataDxfId="4799"/>
    <tableColumn id="3" name="Uitvoerende derde partij (Niet van toepassing indien interne kosten)"/>
    <tableColumn id="4" name="Werkzaamheden (inclusief een toelichting op het bedrag)" dataDxfId="4798"/>
    <tableColumn id="5" name="Aantal uren"/>
    <tableColumn id="6" name="Uurtarief"/>
    <tableColumn id="7" name="Totale kosten" dataDxfId="4797"/>
    <tableColumn id="8" name="jan-21" dataDxfId="4796"/>
    <tableColumn id="9" name="feb-21" dataDxfId="4795"/>
    <tableColumn id="10" name="mrt-21" dataDxfId="4794"/>
    <tableColumn id="11" name="apr-21" dataDxfId="4793"/>
    <tableColumn id="12" name="mei-21" dataDxfId="4792"/>
    <tableColumn id="13" name="jun-21" dataDxfId="4791"/>
    <tableColumn id="14" name="jul-21" dataDxfId="4790"/>
    <tableColumn id="15" name="aug-21" dataDxfId="4789"/>
    <tableColumn id="16" name="sep-21" dataDxfId="4788"/>
    <tableColumn id="17" name="okt-21" dataDxfId="4787"/>
    <tableColumn id="18" name="nov-21" dataDxfId="4786"/>
    <tableColumn id="19" name="dec-21" dataDxfId="4785"/>
    <tableColumn id="20" name="jan-22" dataDxfId="4784"/>
    <tableColumn id="21" name="feb-22" dataDxfId="4783"/>
    <tableColumn id="22" name="mrt-22" dataDxfId="4782"/>
    <tableColumn id="23" name="apr-22" dataDxfId="4781"/>
    <tableColumn id="24" name="mei-22" dataDxfId="4780"/>
    <tableColumn id="25" name="jun-22" dataDxfId="4779"/>
    <tableColumn id="26" name="jul-22" dataDxfId="4778"/>
    <tableColumn id="27" name="aug-22" dataDxfId="4777"/>
    <tableColumn id="28" name="sep-22" dataDxfId="4776"/>
    <tableColumn id="29" name="okt-22" dataDxfId="4775"/>
    <tableColumn id="30" name="nov-22" dataDxfId="4774"/>
    <tableColumn id="31" name="dec-22" dataDxfId="4773"/>
    <tableColumn id="32" name="jan-23" dataDxfId="4772"/>
    <tableColumn id="33" name="feb-23" dataDxfId="4771"/>
    <tableColumn id="34" name="mrt-23" dataDxfId="4770"/>
    <tableColumn id="35" name="apr-23" dataDxfId="4769"/>
    <tableColumn id="36" name="mei-23" dataDxfId="4768"/>
    <tableColumn id="37" name="jun-23" dataDxfId="4767"/>
    <tableColumn id="38" name="jul-23" dataDxfId="4766"/>
    <tableColumn id="39" name="aug-23" dataDxfId="4765"/>
    <tableColumn id="40" name="sep-23" dataDxfId="4764"/>
    <tableColumn id="41" name="okt-23" dataDxfId="4763"/>
    <tableColumn id="42" name="nov-23" dataDxfId="4762"/>
    <tableColumn id="43" name="dec-23" dataDxfId="4761"/>
    <tableColumn id="44" name="Kolom1" dataDxfId="4760"/>
    <tableColumn id="45" name="Kolom2" dataDxfId="4759"/>
    <tableColumn id="46" name="Kolom3" dataDxfId="4758"/>
    <tableColumn id="47" name="Kolom4" dataDxfId="4757"/>
    <tableColumn id="48" name="Kolom5" dataDxfId="4756"/>
    <tableColumn id="49" name="Kolom6" dataDxfId="4755"/>
    <tableColumn id="50" name="Kolom7" dataDxfId="4754"/>
    <tableColumn id="51" name="Kolom8" dataDxfId="4753"/>
    <tableColumn id="52" name="Kolom9" dataDxfId="4752"/>
    <tableColumn id="53" name="Kolom10" dataDxfId="4751"/>
    <tableColumn id="54" name="Kolom11" dataDxfId="4750"/>
    <tableColumn id="55" name="Kolom12" dataDxfId="4749"/>
  </tableColumns>
  <tableStyleInfo name="TableStyleMedium2" showFirstColumn="0" showLastColumn="0" showRowStripes="1" showColumnStripes="0"/>
</table>
</file>

<file path=xl/tables/table110.xml><?xml version="1.0" encoding="utf-8"?>
<table xmlns="http://schemas.openxmlformats.org/spreadsheetml/2006/main" id="17" name="Tabel3416226318" displayName="Tabel3416226318" ref="A52:F60" totalsRowShown="0" headerRowDxfId="1644" dataDxfId="1642" tableBorderDxfId="1641" headerRowBorderDxfId="1643" totalsRowBorderDxfId="1640">
  <tableColumns count="6">
    <tableColumn id="1" name="Omschrijving Investering" dataDxfId="1639"/>
    <tableColumn id="3" name="Aanschafwaarde" dataDxfId="1638"/>
    <tableColumn id="4" name="Afschrijvingstermijn in maanden" dataDxfId="1637"/>
    <tableColumn id="5" name="Gebruik binnen projectperiode in maanden" dataDxfId="1636">
      <calculatedColumnFormula>SUM(D51:D52)</calculatedColumnFormula>
    </tableColumn>
    <tableColumn id="2" name="% toerekening aan project" dataDxfId="1635"/>
    <tableColumn id="6" name="Totaal afschrijvingskosten" dataDxfId="1634">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11.xml><?xml version="1.0" encoding="utf-8"?>
<table xmlns="http://schemas.openxmlformats.org/spreadsheetml/2006/main" id="25" name="Tabel341617236426" displayName="Tabel341617236426" ref="A64:B70" totalsRowShown="0" headerRowDxfId="1633" dataDxfId="1631" tableBorderDxfId="1630" headerRowBorderDxfId="1632" totalsRowBorderDxfId="1629">
  <tableColumns count="2">
    <tableColumn id="1" name="Omschrijving" dataDxfId="1628"/>
    <tableColumn id="3" name="Bedrag" dataDxfId="1627">
      <calculatedColumnFormula>SUBTOTAL(109,B60:B64)</calculatedColumnFormula>
    </tableColumn>
  </tableColumns>
  <tableStyleInfo name="TableStyleMedium2" showFirstColumn="0" showLastColumn="0" showRowStripes="1" showColumnStripes="0"/>
</table>
</file>

<file path=xl/tables/table112.xml><?xml version="1.0" encoding="utf-8"?>
<table xmlns="http://schemas.openxmlformats.org/spreadsheetml/2006/main" id="30" name="Tabel34161719246531" displayName="Tabel34161719246531" ref="A74:B80" totalsRowShown="0" headerRowDxfId="1626" tableBorderDxfId="1624" headerRowBorderDxfId="1625" totalsRowBorderDxfId="1623">
  <tableColumns count="2">
    <tableColumn id="1" name="Omschrijving" dataDxfId="1622"/>
    <tableColumn id="3" name="Bedrag" dataDxfId="1621"/>
  </tableColumns>
  <tableStyleInfo name="TableStyleMedium2" showFirstColumn="0" showLastColumn="0" showRowStripes="1" showColumnStripes="0"/>
</table>
</file>

<file path=xl/tables/table113.xml><?xml version="1.0" encoding="utf-8"?>
<table xmlns="http://schemas.openxmlformats.org/spreadsheetml/2006/main" id="36" name="Tabel34161720256637" displayName="Tabel34161720256637" ref="A84:B90" totalsRowShown="0" headerRowDxfId="1620" tableBorderDxfId="1618" headerRowBorderDxfId="1619" totalsRowBorderDxfId="1617">
  <tableColumns count="2">
    <tableColumn id="1" name="Omschrijving" dataDxfId="1616"/>
    <tableColumn id="3" name="Bedrag" dataDxfId="1615"/>
  </tableColumns>
  <tableStyleInfo name="TableStyleMedium2" showFirstColumn="0" showLastColumn="0" showRowStripes="1" showColumnStripes="0"/>
</table>
</file>

<file path=xl/tables/table114.xml><?xml version="1.0" encoding="utf-8"?>
<table xmlns="http://schemas.openxmlformats.org/spreadsheetml/2006/main" id="41" name="Tabel1810242" displayName="Tabel1810242" ref="A2:BC6" totalsRowShown="0" headerRowDxfId="1614" dataDxfId="1613" tableBorderDxfId="1612">
  <tableColumns count="55">
    <tableColumn id="1" name="Werkpakket 1" dataDxfId="1611"/>
    <tableColumn id="2" name="Kostensoort *" dataDxfId="1610"/>
    <tableColumn id="3" name="Uitvoerende derde partij (Niet van toepassing indien interne kosten)" dataDxfId="1609"/>
    <tableColumn id="4" name="Werkzaamheden (inclusief een toelichting op het bedrag)" dataDxfId="1608"/>
    <tableColumn id="5" name="Aantal uren" dataDxfId="1607">
      <calculatedColumnFormula>SUMIF('Uren en tariefberekening'!A:A,$D$1,'Uren en tariefberekening'!K:K)</calculatedColumnFormula>
    </tableColumn>
    <tableColumn id="6" name="Uurtarief" dataDxfId="1606">
      <calculatedColumnFormula>(SUMIF('Uren en tariefberekening'!A:A,$D$1,'Uren en tariefberekening'!L:L))/(SUMIF('Uren en tariefberekening'!A:A,$D$1,'Uren en tariefberekening'!K:K))</calculatedColumnFormula>
    </tableColumn>
    <tableColumn id="7" name="Totale kosten" dataDxfId="1605"/>
    <tableColumn id="8" name="jan-21" dataDxfId="1604"/>
    <tableColumn id="9" name="feb-21" dataDxfId="1603"/>
    <tableColumn id="10" name="mrt-21" dataDxfId="1602"/>
    <tableColumn id="11" name="apr-21" dataDxfId="1601"/>
    <tableColumn id="12" name="mei-21" dataDxfId="1600"/>
    <tableColumn id="13" name="jun-21" dataDxfId="1599"/>
    <tableColumn id="14" name="jul-21" dataDxfId="1598"/>
    <tableColumn id="15" name="aug-21" dataDxfId="1597"/>
    <tableColumn id="16" name="sep-21" dataDxfId="1596"/>
    <tableColumn id="17" name="okt-21" dataDxfId="1595"/>
    <tableColumn id="18" name="nov-21" dataDxfId="1594"/>
    <tableColumn id="19" name="dec-21" dataDxfId="1593"/>
    <tableColumn id="20" name="jan-22" dataDxfId="1592"/>
    <tableColumn id="21" name="feb-22" dataDxfId="1591"/>
    <tableColumn id="22" name="mrt-22" dataDxfId="1590"/>
    <tableColumn id="23" name="apr-22" dataDxfId="1589"/>
    <tableColumn id="24" name="mei-22" dataDxfId="1588"/>
    <tableColumn id="25" name="jun-22" dataDxfId="1587"/>
    <tableColumn id="26" name="jul-22" dataDxfId="1586"/>
    <tableColumn id="27" name="aug-22" dataDxfId="1585"/>
    <tableColumn id="28" name="sep-22" dataDxfId="1584"/>
    <tableColumn id="29" name="okt-22" dataDxfId="1583"/>
    <tableColumn id="30" name="nov-22" dataDxfId="1582"/>
    <tableColumn id="31" name="dec-22" dataDxfId="1581"/>
    <tableColumn id="32" name="jan-23" dataDxfId="1580"/>
    <tableColumn id="33" name="feb-23" dataDxfId="1579"/>
    <tableColumn id="34" name="mrt-23" dataDxfId="1578"/>
    <tableColumn id="35" name="apr-23" dataDxfId="1577"/>
    <tableColumn id="36" name="mei-23" dataDxfId="1576"/>
    <tableColumn id="37" name="jun-23" dataDxfId="1575"/>
    <tableColumn id="38" name="jul-23" dataDxfId="1574"/>
    <tableColumn id="39" name="aug-23" dataDxfId="1573"/>
    <tableColumn id="40" name="sep-23" dataDxfId="1572"/>
    <tableColumn id="41" name="okt-23" dataDxfId="1571"/>
    <tableColumn id="42" name="nov-23" dataDxfId="1570"/>
    <tableColumn id="43" name="dec-23" dataDxfId="1569"/>
    <tableColumn id="44" name="jan-222" dataDxfId="1568"/>
    <tableColumn id="45" name="feb-223" dataDxfId="1567"/>
    <tableColumn id="46" name="mrt-224" dataDxfId="1566"/>
    <tableColumn id="47" name="apr-225" dataDxfId="1565"/>
    <tableColumn id="48" name="mei-226" dataDxfId="1564"/>
    <tableColumn id="49" name="jun-227" dataDxfId="1563"/>
    <tableColumn id="50" name="jul-228" dataDxfId="1562"/>
    <tableColumn id="51" name="aug-229" dataDxfId="1561"/>
    <tableColumn id="52" name="sep-2210" dataDxfId="1560"/>
    <tableColumn id="53" name="okt-2211" dataDxfId="1559"/>
    <tableColumn id="54" name="nov-2212" dataDxfId="1558"/>
    <tableColumn id="55" name="dec-2213" dataDxfId="1557"/>
  </tableColumns>
  <tableStyleInfo name="TableStyleMedium2" showFirstColumn="0" showLastColumn="0" showRowStripes="1" showColumnStripes="0"/>
</table>
</file>

<file path=xl/tables/table115.xml><?xml version="1.0" encoding="utf-8"?>
<table xmlns="http://schemas.openxmlformats.org/spreadsheetml/2006/main" id="46" name="Tabel2015810347" displayName="Tabel2015810347" ref="A10:BC14" totalsRowShown="0" headerRowDxfId="1556" dataDxfId="1554" headerRowBorderDxfId="1555">
  <tableColumns count="55">
    <tableColumn id="1" name="Werkpakket 2" dataDxfId="1553"/>
    <tableColumn id="2" name="Kostensoort *" dataDxfId="1552"/>
    <tableColumn id="3" name="Uitvoerende derde partij (Niet van toepassing indien interne kosten)" dataDxfId="1551"/>
    <tableColumn id="4" name="Werkzaamheden (inclusief een toelichting op het bedrag)" dataDxfId="1550"/>
    <tableColumn id="5" name="Aantal uren" dataDxfId="1549">
      <calculatedColumnFormula>SUMIF('Uren en tariefberekening'!A:A,$D$1,'Uren en tariefberekening'!M:M)</calculatedColumnFormula>
    </tableColumn>
    <tableColumn id="6" name="Uurtarief" dataDxfId="1548">
      <calculatedColumnFormula>(SUMIF('Uren en tariefberekening'!A:A,$D$1,'Uren en tariefberekening'!L:L))/(SUMIF('Uren en tariefberekening'!A:A,$D$1,'Uren en tariefberekening'!K:K))</calculatedColumnFormula>
    </tableColumn>
    <tableColumn id="7" name="Totale kosten"/>
    <tableColumn id="8" name="jan-21" dataDxfId="1547"/>
    <tableColumn id="9" name="feb-21" dataDxfId="1546"/>
    <tableColumn id="10" name="mrt-21" dataDxfId="1545"/>
    <tableColumn id="11" name="apr-21" dataDxfId="1544"/>
    <tableColumn id="12" name="mei-21" dataDxfId="1543"/>
    <tableColumn id="13" name="jun-21" dataDxfId="1542"/>
    <tableColumn id="14" name="jul-21" dataDxfId="1541"/>
    <tableColumn id="15" name="aug-21" dataDxfId="1540"/>
    <tableColumn id="16" name="sep-21" dataDxfId="1539"/>
    <tableColumn id="17" name="okt-21" dataDxfId="1538"/>
    <tableColumn id="18" name="nov-21" dataDxfId="1537"/>
    <tableColumn id="19" name="dec-21" dataDxfId="1536"/>
    <tableColumn id="20" name="jan-22" dataDxfId="1535"/>
    <tableColumn id="21" name="feb-22" dataDxfId="1534"/>
    <tableColumn id="22" name="mrt-22" dataDxfId="1533"/>
    <tableColumn id="23" name="apr-22" dataDxfId="1532"/>
    <tableColumn id="24" name="mei-22" dataDxfId="1531"/>
    <tableColumn id="25" name="jun-22" dataDxfId="1530"/>
    <tableColumn id="26" name="jul-22" dataDxfId="1529"/>
    <tableColumn id="27" name="aug-22" dataDxfId="1528"/>
    <tableColumn id="28" name="sep-22" dataDxfId="1527"/>
    <tableColumn id="29" name="okt-22" dataDxfId="1526"/>
    <tableColumn id="30" name="nov-22" dataDxfId="1525"/>
    <tableColumn id="31" name="dec-22" dataDxfId="1524"/>
    <tableColumn id="32" name="jan-23" dataDxfId="1523"/>
    <tableColumn id="33" name="feb-23" dataDxfId="1522"/>
    <tableColumn id="34" name="mrt-23" dataDxfId="1521"/>
    <tableColumn id="35" name="apr-23" dataDxfId="1520"/>
    <tableColumn id="36" name="mei-23" dataDxfId="1519"/>
    <tableColumn id="37" name="jun-23" dataDxfId="1518"/>
    <tableColumn id="38" name="jul-23" dataDxfId="1517"/>
    <tableColumn id="39" name="aug-23" dataDxfId="1516"/>
    <tableColumn id="40" name="sep-23" dataDxfId="1515"/>
    <tableColumn id="41" name="okt-23" dataDxfId="1514"/>
    <tableColumn id="42" name="nov-23" dataDxfId="1513"/>
    <tableColumn id="43" name="dec-23" dataDxfId="1512"/>
    <tableColumn id="44" name="jan-222" dataDxfId="1511"/>
    <tableColumn id="45" name="feb-223" dataDxfId="1510"/>
    <tableColumn id="46" name="mrt-224" dataDxfId="1509"/>
    <tableColumn id="47" name="apr-225" dataDxfId="1508"/>
    <tableColumn id="48" name="mei-226" dataDxfId="1507"/>
    <tableColumn id="49" name="jun-227" dataDxfId="1506"/>
    <tableColumn id="50" name="jul-228" dataDxfId="1505"/>
    <tableColumn id="51" name="aug-229" dataDxfId="1504"/>
    <tableColumn id="52" name="sep-2210" dataDxfId="1503"/>
    <tableColumn id="53" name="okt-2211" dataDxfId="1502"/>
    <tableColumn id="54" name="nov-2212" dataDxfId="1501"/>
    <tableColumn id="55" name="dec-2213" dataDxfId="1500"/>
  </tableColumns>
  <tableStyleInfo name="TableStyleMedium2" showFirstColumn="0" showLastColumn="0" showRowStripes="1" showColumnStripes="0"/>
</table>
</file>

<file path=xl/tables/table116.xml><?xml version="1.0" encoding="utf-8"?>
<table xmlns="http://schemas.openxmlformats.org/spreadsheetml/2006/main" id="51" name="Tabel2115910452" displayName="Tabel2115910452" ref="A16:BC20" totalsRowShown="0" headerRowDxfId="1499" dataDxfId="1497" headerRowBorderDxfId="1498">
  <tableColumns count="55">
    <tableColumn id="1" name="Werkpakket 3" dataDxfId="1496"/>
    <tableColumn id="2" name="Kostensoort *" dataDxfId="1495"/>
    <tableColumn id="3" name="Uitvoerende derde partij (Niet van toepassing indien interne kosten)" dataDxfId="1494"/>
    <tableColumn id="4" name="Werkzaamheden (inclusief een toelichting op het bedrag)" dataDxfId="1493"/>
    <tableColumn id="5" name="Aantal uren" dataDxfId="1492">
      <calculatedColumnFormula>SUMIF('Uren en tariefberekening'!A:A,$D$1,'Uren en tariefberekening'!O:O)</calculatedColumnFormula>
    </tableColumn>
    <tableColumn id="6" name="Uurtarief" dataDxfId="1491">
      <calculatedColumnFormula>(SUMIF('Uren en tariefberekening'!A:A,$D$1,'Uren en tariefberekening'!L:L))/(SUMIF('Uren en tariefberekening'!A:A,$D$1,'Uren en tariefberekening'!K:K))</calculatedColumnFormula>
    </tableColumn>
    <tableColumn id="7" name="Totale kosten"/>
    <tableColumn id="8" name="jan-21" dataDxfId="1490"/>
    <tableColumn id="9" name="feb-21" dataDxfId="1489"/>
    <tableColumn id="10" name="mrt-21" dataDxfId="1488"/>
    <tableColumn id="11" name="apr-21" dataDxfId="1487"/>
    <tableColumn id="12" name="mei-21" dataDxfId="1486"/>
    <tableColumn id="13" name="jun-21" dataDxfId="1485"/>
    <tableColumn id="14" name="jul-21" dataDxfId="1484"/>
    <tableColumn id="15" name="aug-21" dataDxfId="1483"/>
    <tableColumn id="16" name="sep-21" dataDxfId="1482"/>
    <tableColumn id="17" name="okt-21" dataDxfId="1481"/>
    <tableColumn id="18" name="nov-21" dataDxfId="1480"/>
    <tableColumn id="19" name="dec-21" dataDxfId="1479"/>
    <tableColumn id="20" name="jan-22" dataDxfId="1478"/>
    <tableColumn id="21" name="feb-22" dataDxfId="1477"/>
    <tableColumn id="22" name="mrt-22" dataDxfId="1476"/>
    <tableColumn id="23" name="apr-22" dataDxfId="1475"/>
    <tableColumn id="24" name="mei-22" dataDxfId="1474"/>
    <tableColumn id="25" name="jun-22" dataDxfId="1473"/>
    <tableColumn id="26" name="jul-22" dataDxfId="1472"/>
    <tableColumn id="27" name="aug-22" dataDxfId="1471"/>
    <tableColumn id="28" name="sep-22" dataDxfId="1470"/>
    <tableColumn id="29" name="okt-22" dataDxfId="1469"/>
    <tableColumn id="30" name="nov-22" dataDxfId="1468"/>
    <tableColumn id="31" name="dec-22" dataDxfId="1467"/>
    <tableColumn id="32" name="jan-23" dataDxfId="1466"/>
    <tableColumn id="33" name="feb-23" dataDxfId="1465"/>
    <tableColumn id="34" name="mrt-23" dataDxfId="1464"/>
    <tableColumn id="35" name="apr-23" dataDxfId="1463"/>
    <tableColumn id="36" name="mei-23" dataDxfId="1462"/>
    <tableColumn id="37" name="jun-23" dataDxfId="1461"/>
    <tableColumn id="38" name="jul-23" dataDxfId="1460"/>
    <tableColumn id="39" name="aug-23" dataDxfId="1459"/>
    <tableColumn id="40" name="sep-23" dataDxfId="1458"/>
    <tableColumn id="41" name="okt-23" dataDxfId="1457"/>
    <tableColumn id="42" name="nov-23" dataDxfId="1456"/>
    <tableColumn id="43" name="dec-23" dataDxfId="1455"/>
    <tableColumn id="44" name="jan-222" dataDxfId="1454"/>
    <tableColumn id="45" name="feb-223" dataDxfId="1453"/>
    <tableColumn id="46" name="mrt-224" dataDxfId="1452"/>
    <tableColumn id="47" name="apr-225" dataDxfId="1451"/>
    <tableColumn id="48" name="mei-226" dataDxfId="1450"/>
    <tableColumn id="49" name="jun-227" dataDxfId="1449"/>
    <tableColumn id="50" name="jul-228" dataDxfId="1448"/>
    <tableColumn id="51" name="aug-229" dataDxfId="1447"/>
    <tableColumn id="52" name="sep-2210" dataDxfId="1446"/>
    <tableColumn id="53" name="okt-2211" dataDxfId="1445"/>
    <tableColumn id="54" name="nov-2212" dataDxfId="1444"/>
    <tableColumn id="55" name="dec-2213" dataDxfId="1443"/>
  </tableColumns>
  <tableStyleInfo name="TableStyleMedium2" showFirstColumn="0" showLastColumn="0" showRowStripes="1" showColumnStripes="0"/>
</table>
</file>

<file path=xl/tables/table117.xml><?xml version="1.0" encoding="utf-8"?>
<table xmlns="http://schemas.openxmlformats.org/spreadsheetml/2006/main" id="56" name="Tabel2216010557" displayName="Tabel2216010557" ref="A22:BC26" totalsRowShown="0" headerRowDxfId="1442" dataDxfId="1440" headerRowBorderDxfId="1441">
  <tableColumns count="55">
    <tableColumn id="1" name="Werkpakket 4" dataDxfId="1439"/>
    <tableColumn id="2" name="Kostensoort *" dataDxfId="1438"/>
    <tableColumn id="3" name="Uitvoerende derde partij (Niet van toepassing indien interne kosten)" dataDxfId="1437"/>
    <tableColumn id="4" name="Werkzaamheden (inclusief een toelichting op het bedrag)" dataDxfId="1436"/>
    <tableColumn id="5" name="Aantal uren" dataDxfId="1435">
      <calculatedColumnFormula>SUMIF('Uren en tariefberekening'!A:A,$D$1,'Uren en tariefberekening'!Q:Q)</calculatedColumnFormula>
    </tableColumn>
    <tableColumn id="6" name="Uurtarief" dataDxfId="1434">
      <calculatedColumnFormula>(SUMIF('Uren en tariefberekening'!A:A,$D$1,'Uren en tariefberekening'!L:L))/(SUMIF('Uren en tariefberekening'!A:A,$D$1,'Uren en tariefberekening'!K:K))</calculatedColumnFormula>
    </tableColumn>
    <tableColumn id="7" name="Totale kosten"/>
    <tableColumn id="8" name="jan-21" dataDxfId="1433"/>
    <tableColumn id="9" name="feb-21" dataDxfId="1432"/>
    <tableColumn id="10" name="mrt-21" dataDxfId="1431"/>
    <tableColumn id="11" name="apr-21" dataDxfId="1430"/>
    <tableColumn id="12" name="mei-21" dataDxfId="1429"/>
    <tableColumn id="13" name="jun-21" dataDxfId="1428"/>
    <tableColumn id="14" name="jul-21" dataDxfId="1427"/>
    <tableColumn id="15" name="aug-21" dataDxfId="1426"/>
    <tableColumn id="16" name="sep-21" dataDxfId="1425"/>
    <tableColumn id="17" name="okt-21" dataDxfId="1424"/>
    <tableColumn id="18" name="nov-21" dataDxfId="1423"/>
    <tableColumn id="19" name="dec-21" dataDxfId="1422"/>
    <tableColumn id="20" name="jan-22" dataDxfId="1421"/>
    <tableColumn id="21" name="feb-22" dataDxfId="1420"/>
    <tableColumn id="22" name="mrt-22" dataDxfId="1419"/>
    <tableColumn id="23" name="apr-22" dataDxfId="1418"/>
    <tableColumn id="24" name="mei-22" dataDxfId="1417"/>
    <tableColumn id="25" name="jun-22" dataDxfId="1416"/>
    <tableColumn id="26" name="jul-22" dataDxfId="1415"/>
    <tableColumn id="27" name="aug-22" dataDxfId="1414"/>
    <tableColumn id="28" name="sep-22" dataDxfId="1413"/>
    <tableColumn id="29" name="okt-22" dataDxfId="1412"/>
    <tableColumn id="30" name="nov-22" dataDxfId="1411"/>
    <tableColumn id="31" name="dec-22" dataDxfId="1410"/>
    <tableColumn id="32" name="jan-23" dataDxfId="1409"/>
    <tableColumn id="33" name="feb-23" dataDxfId="1408"/>
    <tableColumn id="34" name="mrt-23" dataDxfId="1407"/>
    <tableColumn id="35" name="apr-23" dataDxfId="1406"/>
    <tableColumn id="36" name="mei-23" dataDxfId="1405"/>
    <tableColumn id="37" name="jun-23" dataDxfId="1404"/>
    <tableColumn id="38" name="jul-23" dataDxfId="1403"/>
    <tableColumn id="39" name="aug-23" dataDxfId="1402"/>
    <tableColumn id="40" name="sep-23" dataDxfId="1401"/>
    <tableColumn id="41" name="okt-23" dataDxfId="1400"/>
    <tableColumn id="42" name="nov-23" dataDxfId="1399"/>
    <tableColumn id="43" name="dec-23" dataDxfId="1398"/>
    <tableColumn id="44" name="jan-222" dataDxfId="1397"/>
    <tableColumn id="45" name="feb-223" dataDxfId="1396"/>
    <tableColumn id="46" name="mrt-224" dataDxfId="1395"/>
    <tableColumn id="47" name="apr-225" dataDxfId="1394"/>
    <tableColumn id="48" name="mei-226" dataDxfId="1393"/>
    <tableColumn id="49" name="jun-227" dataDxfId="1392"/>
    <tableColumn id="50" name="jul-228" dataDxfId="1391"/>
    <tableColumn id="51" name="aug-229" dataDxfId="1390"/>
    <tableColumn id="52" name="sep-2210" dataDxfId="1389"/>
    <tableColumn id="53" name="okt-2211" dataDxfId="1388"/>
    <tableColumn id="54" name="nov-2212" dataDxfId="1387"/>
    <tableColumn id="55" name="dec-2213" dataDxfId="1386"/>
  </tableColumns>
  <tableStyleInfo name="TableStyleMedium2" showFirstColumn="0" showLastColumn="0" showRowStripes="1" showColumnStripes="0"/>
</table>
</file>

<file path=xl/tables/table118.xml><?xml version="1.0" encoding="utf-8"?>
<table xmlns="http://schemas.openxmlformats.org/spreadsheetml/2006/main" id="61" name="Tabel2316110662" displayName="Tabel2316110662" ref="A28:BC32" totalsRowShown="0" headerRowDxfId="1385" dataDxfId="1383" headerRowBorderDxfId="1384">
  <sortState ref="A29:BC32">
    <sortCondition sortBy="value" ref="AR29:AR32"/>
  </sortState>
  <tableColumns count="55">
    <tableColumn id="1" name="Werkpakket 5" dataDxfId="1382"/>
    <tableColumn id="2" name="Kostensoort *" dataDxfId="1381"/>
    <tableColumn id="3" name="Uitvoerende derde partij (Niet van toepassing indien interne kosten)" dataDxfId="1380"/>
    <tableColumn id="4" name="Werkzaamheden (inclusief een toelichting op het bedrag)" dataDxfId="1379"/>
    <tableColumn id="5" name="Aantal uren"/>
    <tableColumn id="6" name="Uurtarief"/>
    <tableColumn id="7" name="Totale kosten"/>
    <tableColumn id="8" name="jan-21" dataDxfId="1378"/>
    <tableColumn id="9" name="feb-21" dataDxfId="1377"/>
    <tableColumn id="10" name="mrt-21" dataDxfId="1376"/>
    <tableColumn id="11" name="apr-21" dataDxfId="1375"/>
    <tableColumn id="12" name="mei-21" dataDxfId="1374"/>
    <tableColumn id="13" name="jun-21" dataDxfId="1373"/>
    <tableColumn id="14" name="jul-21" dataDxfId="1372"/>
    <tableColumn id="15" name="aug-21" dataDxfId="1371"/>
    <tableColumn id="16" name="sep-21" dataDxfId="1370"/>
    <tableColumn id="17" name="okt-21" dataDxfId="1369"/>
    <tableColumn id="18" name="nov-21" dataDxfId="1368"/>
    <tableColumn id="19" name="dec-21" dataDxfId="1367"/>
    <tableColumn id="20" name="jan-22" dataDxfId="1366"/>
    <tableColumn id="21" name="feb-22" dataDxfId="1365"/>
    <tableColumn id="22" name="mrt-22" dataDxfId="1364"/>
    <tableColumn id="23" name="apr-22" dataDxfId="1363"/>
    <tableColumn id="24" name="mei-22" dataDxfId="1362"/>
    <tableColumn id="25" name="jun-22" dataDxfId="1361"/>
    <tableColumn id="26" name="jul-22" dataDxfId="1360"/>
    <tableColumn id="27" name="aug-22" dataDxfId="1359"/>
    <tableColumn id="28" name="sep-22" dataDxfId="1358"/>
    <tableColumn id="29" name="okt-22" dataDxfId="1357"/>
    <tableColumn id="30" name="nov-22" dataDxfId="1356"/>
    <tableColumn id="31" name="dec-22" dataDxfId="1355"/>
    <tableColumn id="32" name="jan-23" dataDxfId="1354"/>
    <tableColumn id="33" name="feb-23" dataDxfId="1353"/>
    <tableColumn id="34" name="mrt-23" dataDxfId="1352"/>
    <tableColumn id="35" name="apr-23" dataDxfId="1351"/>
    <tableColumn id="36" name="mei-23" dataDxfId="1350"/>
    <tableColumn id="37" name="jun-23" dataDxfId="1349"/>
    <tableColumn id="38" name="jul-23" dataDxfId="1348"/>
    <tableColumn id="39" name="aug-23" dataDxfId="1347"/>
    <tableColumn id="40" name="sep-23" dataDxfId="1346"/>
    <tableColumn id="41" name="okt-23" dataDxfId="1345"/>
    <tableColumn id="42" name="nov-23" dataDxfId="1344"/>
    <tableColumn id="43" name="dec-23" dataDxfId="1343"/>
    <tableColumn id="44" name="jan-222" dataDxfId="1342"/>
    <tableColumn id="45" name="feb-223" dataDxfId="1341"/>
    <tableColumn id="46" name="mrt-224" dataDxfId="1340"/>
    <tableColumn id="47" name="apr-225" dataDxfId="1339"/>
    <tableColumn id="48" name="mei-226" dataDxfId="1338"/>
    <tableColumn id="49" name="jun-227" dataDxfId="1337"/>
    <tableColumn id="50" name="jul-228" dataDxfId="1336"/>
    <tableColumn id="51" name="aug-229" dataDxfId="1335"/>
    <tableColumn id="52" name="sep-2210" dataDxfId="1334"/>
    <tableColumn id="53" name="okt-2211" dataDxfId="1333"/>
    <tableColumn id="54" name="nov-2212" dataDxfId="1332"/>
    <tableColumn id="55" name="dec-2213" dataDxfId="1331"/>
  </tableColumns>
  <tableStyleInfo name="TableStyleMedium2" showFirstColumn="0" showLastColumn="0" showRowStripes="1" showColumnStripes="0"/>
</table>
</file>

<file path=xl/tables/table119.xml><?xml version="1.0" encoding="utf-8"?>
<table xmlns="http://schemas.openxmlformats.org/spreadsheetml/2006/main" id="114" name="Tabel3421114115" displayName="Tabel3421114115" ref="A40:D46" totalsRowShown="0" headerRowDxfId="1330" dataDxfId="1328" tableBorderDxfId="1327" headerRowBorderDxfId="1329" totalsRowBorderDxfId="1326">
  <tableColumns count="4">
    <tableColumn id="1" name="Werkpakket" dataDxfId="1325"/>
    <tableColumn id="2" name="Kies type staatssteungrondslag" dataDxfId="1324"/>
    <tableColumn id="3" name="subsidie percentage" dataDxfId="1323">
      <calculatedColumnFormula>IFERROR(AVERAGE(C36:C40),0)</calculatedColumnFormula>
    </tableColumn>
    <tableColumn id="5" name="totaal subsidie (€) " dataDxfId="1322">
      <calculatedColumnFormula>SUM(D39:D39)</calculatedColumnFormula>
    </tableColumn>
  </tableColumns>
  <tableStyleInfo showFirstColumn="0" showLastColumn="0" showRowStripes="1" showColumnStripes="0"/>
</table>
</file>

<file path=xl/tables/table12.xml><?xml version="1.0" encoding="utf-8"?>
<table xmlns="http://schemas.openxmlformats.org/spreadsheetml/2006/main" id="8" name="Werkpakket3" displayName="Werkpakket3" ref="A16:BC20" totalsRowShown="0" headerRowDxfId="4748" dataDxfId="4747">
  <tableColumns count="55">
    <tableColumn id="1" name="Werkpakket 3" dataDxfId="4746"/>
    <tableColumn id="2" name="Kostensoort *" dataDxfId="4745"/>
    <tableColumn id="3" name="Uitvoerende derde partij (Niet van toepassing indien interne kosten)"/>
    <tableColumn id="4" name="Werkzaamheden (inclusief een toelichting op het bedrag)" dataDxfId="4744"/>
    <tableColumn id="5" name="Aantal uren"/>
    <tableColumn id="6" name="Uurtarief"/>
    <tableColumn id="7" name="Totale kosten" dataDxfId="4743"/>
    <tableColumn id="8" name="jan-21" dataDxfId="4742"/>
    <tableColumn id="9" name="feb-21" dataDxfId="4741"/>
    <tableColumn id="10" name="mrt-21" dataDxfId="4740"/>
    <tableColumn id="11" name="apr-21" dataDxfId="4739"/>
    <tableColumn id="12" name="mei-21" dataDxfId="4738"/>
    <tableColumn id="13" name="jun-21" dataDxfId="4737"/>
    <tableColumn id="14" name="jul-21" dataDxfId="4736"/>
    <tableColumn id="15" name="aug-21" dataDxfId="4735"/>
    <tableColumn id="16" name="sep-21" dataDxfId="4734"/>
    <tableColumn id="17" name="okt-21" dataDxfId="4733"/>
    <tableColumn id="18" name="nov-21" dataDxfId="4732"/>
    <tableColumn id="19" name="dec-21" dataDxfId="4731"/>
    <tableColumn id="20" name="jan-22" dataDxfId="4730"/>
    <tableColumn id="21" name="feb-22" dataDxfId="4729"/>
    <tableColumn id="22" name="mrt-22" dataDxfId="4728"/>
    <tableColumn id="23" name="apr-22" dataDxfId="4727"/>
    <tableColumn id="24" name="mei-22" dataDxfId="4726"/>
    <tableColumn id="25" name="jun-22" dataDxfId="4725"/>
    <tableColumn id="26" name="jul-22" dataDxfId="4724"/>
    <tableColumn id="27" name="aug-22" dataDxfId="4723"/>
    <tableColumn id="28" name="sep-22" dataDxfId="4722"/>
    <tableColumn id="29" name="okt-22" dataDxfId="4721"/>
    <tableColumn id="30" name="nov-22" dataDxfId="4720"/>
    <tableColumn id="31" name="dec-22" dataDxfId="4719"/>
    <tableColumn id="32" name="jan-23" dataDxfId="4718"/>
    <tableColumn id="33" name="feb-23" dataDxfId="4717"/>
    <tableColumn id="34" name="mrt-23" dataDxfId="4716"/>
    <tableColumn id="35" name="apr-23" dataDxfId="4715"/>
    <tableColumn id="36" name="mei-23" dataDxfId="4714"/>
    <tableColumn id="37" name="jun-23" dataDxfId="4713"/>
    <tableColumn id="38" name="jul-23" dataDxfId="4712"/>
    <tableColumn id="39" name="aug-23" dataDxfId="4711"/>
    <tableColumn id="40" name="sep-23" dataDxfId="4710"/>
    <tableColumn id="41" name="okt-23" dataDxfId="4709"/>
    <tableColumn id="42" name="nov-23" dataDxfId="4708"/>
    <tableColumn id="43" name="dec-23" dataDxfId="4707"/>
    <tableColumn id="44" name="Kolom1" dataDxfId="4706"/>
    <tableColumn id="45" name="Kolom2" dataDxfId="4705"/>
    <tableColumn id="46" name="Kolom3" dataDxfId="4704"/>
    <tableColumn id="47" name="Kolom4" dataDxfId="4703"/>
    <tableColumn id="48" name="Kolom5" dataDxfId="4702"/>
    <tableColumn id="49" name="Kolom6" dataDxfId="4701"/>
    <tableColumn id="50" name="Kolom7" dataDxfId="4700"/>
    <tableColumn id="51" name="Kolom8" dataDxfId="4699"/>
    <tableColumn id="52" name="Kolom9" dataDxfId="4698"/>
    <tableColumn id="53" name="Kolom10" dataDxfId="4697"/>
    <tableColumn id="54" name="Kolom11" dataDxfId="4696"/>
    <tableColumn id="55" name="Kolom12" dataDxfId="4695"/>
  </tableColumns>
  <tableStyleInfo name="TableStyleMedium2" showFirstColumn="0" showLastColumn="0" showRowStripes="1" showColumnStripes="0"/>
</table>
</file>

<file path=xl/tables/table120.xml><?xml version="1.0" encoding="utf-8"?>
<table xmlns="http://schemas.openxmlformats.org/spreadsheetml/2006/main" id="115" name="Tabel3416226318116" displayName="Tabel3416226318116" ref="A52:F60" totalsRowShown="0" headerRowDxfId="1321" dataDxfId="1319" tableBorderDxfId="1318" headerRowBorderDxfId="1320" totalsRowBorderDxfId="1317">
  <tableColumns count="6">
    <tableColumn id="1" name="Omschrijving Investering" dataDxfId="1316"/>
    <tableColumn id="3" name="Aanschafwaarde" dataDxfId="1315"/>
    <tableColumn id="4" name="Afschrijvingstermijn in maanden" dataDxfId="1314"/>
    <tableColumn id="5" name="Gebruik binnen projectperiode in maanden" dataDxfId="1313">
      <calculatedColumnFormula>SUM(D51:D52)</calculatedColumnFormula>
    </tableColumn>
    <tableColumn id="2" name="% toerekening aan project" dataDxfId="1312"/>
    <tableColumn id="6" name="Totaal afschrijvingskosten" dataDxfId="1311">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21.xml><?xml version="1.0" encoding="utf-8"?>
<table xmlns="http://schemas.openxmlformats.org/spreadsheetml/2006/main" id="116" name="Tabel341617236426117" displayName="Tabel341617236426117" ref="A64:B70" totalsRowShown="0" headerRowDxfId="1310" dataDxfId="1308" tableBorderDxfId="1307" headerRowBorderDxfId="1309" totalsRowBorderDxfId="1306">
  <tableColumns count="2">
    <tableColumn id="1" name="Omschrijving" dataDxfId="1305"/>
    <tableColumn id="3" name="Bedrag" dataDxfId="1304">
      <calculatedColumnFormula>SUBTOTAL(109,B60:B64)</calculatedColumnFormula>
    </tableColumn>
  </tableColumns>
  <tableStyleInfo name="TableStyleMedium2" showFirstColumn="0" showLastColumn="0" showRowStripes="1" showColumnStripes="0"/>
</table>
</file>

<file path=xl/tables/table122.xml><?xml version="1.0" encoding="utf-8"?>
<table xmlns="http://schemas.openxmlformats.org/spreadsheetml/2006/main" id="117" name="Tabel34161719246531118" displayName="Tabel34161719246531118" ref="A74:B80" totalsRowShown="0" headerRowDxfId="1303" tableBorderDxfId="1301" headerRowBorderDxfId="1302" totalsRowBorderDxfId="1300">
  <tableColumns count="2">
    <tableColumn id="1" name="Omschrijving" dataDxfId="1299"/>
    <tableColumn id="3" name="Bedrag" dataDxfId="1298"/>
  </tableColumns>
  <tableStyleInfo name="TableStyleMedium2" showFirstColumn="0" showLastColumn="0" showRowStripes="1" showColumnStripes="0"/>
</table>
</file>

<file path=xl/tables/table123.xml><?xml version="1.0" encoding="utf-8"?>
<table xmlns="http://schemas.openxmlformats.org/spreadsheetml/2006/main" id="118" name="Tabel34161720256637119" displayName="Tabel34161720256637119" ref="A84:B90" totalsRowShown="0" headerRowDxfId="1297" tableBorderDxfId="1295" headerRowBorderDxfId="1296" totalsRowBorderDxfId="1294">
  <tableColumns count="2">
    <tableColumn id="1" name="Omschrijving" dataDxfId="1293"/>
    <tableColumn id="3" name="Bedrag" dataDxfId="1292"/>
  </tableColumns>
  <tableStyleInfo name="TableStyleMedium2" showFirstColumn="0" showLastColumn="0" showRowStripes="1" showColumnStripes="0"/>
</table>
</file>

<file path=xl/tables/table124.xml><?xml version="1.0" encoding="utf-8"?>
<table xmlns="http://schemas.openxmlformats.org/spreadsheetml/2006/main" id="119" name="Tabel1810242120" displayName="Tabel1810242120" ref="A2:BC6" totalsRowShown="0" headerRowDxfId="1291" dataDxfId="1290" tableBorderDxfId="1289">
  <tableColumns count="55">
    <tableColumn id="1" name="Werkpakket 1" dataDxfId="1288"/>
    <tableColumn id="2" name="Kostensoort *" dataDxfId="1287"/>
    <tableColumn id="3" name="Uitvoerende derde partij (Niet van toepassing indien interne kosten)" dataDxfId="1286"/>
    <tableColumn id="4" name="Werkzaamheden (inclusief een toelichting op het bedrag)" dataDxfId="1285"/>
    <tableColumn id="5" name="Aantal uren" dataDxfId="1284">
      <calculatedColumnFormula>SUMIF('Uren en tariefberekening'!A:A,$D$1,'Uren en tariefberekening'!K:K)</calculatedColumnFormula>
    </tableColumn>
    <tableColumn id="6" name="Uurtarief" dataDxfId="1283">
      <calculatedColumnFormula>(SUMIF('Uren en tariefberekening'!A:A,$D$1,'Uren en tariefberekening'!L:L))/(SUMIF('Uren en tariefberekening'!A:A,$D$1,'Uren en tariefberekening'!K:K))</calculatedColumnFormula>
    </tableColumn>
    <tableColumn id="7" name="Totale kosten" dataDxfId="1282"/>
    <tableColumn id="8" name="jan-21" dataDxfId="1281"/>
    <tableColumn id="9" name="feb-21" dataDxfId="1280"/>
    <tableColumn id="10" name="mrt-21" dataDxfId="1279"/>
    <tableColumn id="11" name="apr-21" dataDxfId="1278"/>
    <tableColumn id="12" name="mei-21" dataDxfId="1277"/>
    <tableColumn id="13" name="jun-21" dataDxfId="1276"/>
    <tableColumn id="14" name="jul-21" dataDxfId="1275"/>
    <tableColumn id="15" name="aug-21" dataDxfId="1274"/>
    <tableColumn id="16" name="sep-21" dataDxfId="1273"/>
    <tableColumn id="17" name="okt-21" dataDxfId="1272"/>
    <tableColumn id="18" name="nov-21" dataDxfId="1271"/>
    <tableColumn id="19" name="dec-21" dataDxfId="1270"/>
    <tableColumn id="20" name="jan-22" dataDxfId="1269"/>
    <tableColumn id="21" name="feb-22" dataDxfId="1268"/>
    <tableColumn id="22" name="mrt-22" dataDxfId="1267"/>
    <tableColumn id="23" name="apr-22" dataDxfId="1266"/>
    <tableColumn id="24" name="mei-22" dataDxfId="1265"/>
    <tableColumn id="25" name="jun-22" dataDxfId="1264"/>
    <tableColumn id="26" name="jul-22" dataDxfId="1263"/>
    <tableColumn id="27" name="aug-22" dataDxfId="1262"/>
    <tableColumn id="28" name="sep-22" dataDxfId="1261"/>
    <tableColumn id="29" name="okt-22" dataDxfId="1260"/>
    <tableColumn id="30" name="nov-22" dataDxfId="1259"/>
    <tableColumn id="31" name="dec-22" dataDxfId="1258"/>
    <tableColumn id="32" name="jan-23" dataDxfId="1257"/>
    <tableColumn id="33" name="feb-23" dataDxfId="1256"/>
    <tableColumn id="34" name="mrt-23" dataDxfId="1255"/>
    <tableColumn id="35" name="apr-23" dataDxfId="1254"/>
    <tableColumn id="36" name="mei-23" dataDxfId="1253"/>
    <tableColumn id="37" name="jun-23" dataDxfId="1252"/>
    <tableColumn id="38" name="jul-23" dataDxfId="1251"/>
    <tableColumn id="39" name="aug-23" dataDxfId="1250"/>
    <tableColumn id="40" name="sep-23" dataDxfId="1249"/>
    <tableColumn id="41" name="okt-23" dataDxfId="1248"/>
    <tableColumn id="42" name="nov-23" dataDxfId="1247"/>
    <tableColumn id="43" name="dec-23" dataDxfId="1246"/>
    <tableColumn id="44" name="jan-222" dataDxfId="1245"/>
    <tableColumn id="45" name="feb-223" dataDxfId="1244"/>
    <tableColumn id="46" name="mrt-224" dataDxfId="1243"/>
    <tableColumn id="47" name="apr-225" dataDxfId="1242"/>
    <tableColumn id="48" name="mei-226" dataDxfId="1241"/>
    <tableColumn id="49" name="jun-227" dataDxfId="1240"/>
    <tableColumn id="50" name="jul-228" dataDxfId="1239"/>
    <tableColumn id="51" name="aug-229" dataDxfId="1238"/>
    <tableColumn id="52" name="sep-2210" dataDxfId="1237"/>
    <tableColumn id="53" name="okt-2211" dataDxfId="1236"/>
    <tableColumn id="54" name="nov-2212" dataDxfId="1235"/>
    <tableColumn id="55" name="dec-2213" dataDxfId="1234"/>
  </tableColumns>
  <tableStyleInfo name="TableStyleMedium2" showFirstColumn="0" showLastColumn="0" showRowStripes="1" showColumnStripes="0"/>
</table>
</file>

<file path=xl/tables/table125.xml><?xml version="1.0" encoding="utf-8"?>
<table xmlns="http://schemas.openxmlformats.org/spreadsheetml/2006/main" id="120" name="Tabel2015810347121" displayName="Tabel2015810347121" ref="A10:BC14" totalsRowShown="0" headerRowDxfId="1233" dataDxfId="1231" headerRowBorderDxfId="1232">
  <tableColumns count="55">
    <tableColumn id="1" name="Werkpakket 2" dataDxfId="1230"/>
    <tableColumn id="2" name="Kostensoort *" dataDxfId="1229"/>
    <tableColumn id="3" name="Uitvoerende derde partij (Niet van toepassing indien interne kosten)" dataDxfId="1228"/>
    <tableColumn id="4" name="Werkzaamheden (inclusief een toelichting op het bedrag)" dataDxfId="1227"/>
    <tableColumn id="5" name="Aantal uren" dataDxfId="1226">
      <calculatedColumnFormula>SUMIF('Uren en tariefberekening'!A:A,$D$1,'Uren en tariefberekening'!M:M)</calculatedColumnFormula>
    </tableColumn>
    <tableColumn id="6" name="Uurtarief" dataDxfId="1225">
      <calculatedColumnFormula>(SUMIF('Uren en tariefberekening'!A:A,$D$1,'Uren en tariefberekening'!L:L))/(SUMIF('Uren en tariefberekening'!A:A,$D$1,'Uren en tariefberekening'!K:K))</calculatedColumnFormula>
    </tableColumn>
    <tableColumn id="7" name="Totale kosten"/>
    <tableColumn id="8" name="jan-21" dataDxfId="1224"/>
    <tableColumn id="9" name="feb-21" dataDxfId="1223"/>
    <tableColumn id="10" name="mrt-21" dataDxfId="1222"/>
    <tableColumn id="11" name="apr-21" dataDxfId="1221"/>
    <tableColumn id="12" name="mei-21" dataDxfId="1220"/>
    <tableColumn id="13" name="jun-21" dataDxfId="1219"/>
    <tableColumn id="14" name="jul-21" dataDxfId="1218"/>
    <tableColumn id="15" name="aug-21" dataDxfId="1217"/>
    <tableColumn id="16" name="sep-21" dataDxfId="1216"/>
    <tableColumn id="17" name="okt-21" dataDxfId="1215"/>
    <tableColumn id="18" name="nov-21" dataDxfId="1214"/>
    <tableColumn id="19" name="dec-21" dataDxfId="1213"/>
    <tableColumn id="20" name="jan-22" dataDxfId="1212"/>
    <tableColumn id="21" name="feb-22" dataDxfId="1211"/>
    <tableColumn id="22" name="mrt-22" dataDxfId="1210"/>
    <tableColumn id="23" name="apr-22" dataDxfId="1209"/>
    <tableColumn id="24" name="mei-22" dataDxfId="1208"/>
    <tableColumn id="25" name="jun-22" dataDxfId="1207"/>
    <tableColumn id="26" name="jul-22" dataDxfId="1206"/>
    <tableColumn id="27" name="aug-22" dataDxfId="1205"/>
    <tableColumn id="28" name="sep-22" dataDxfId="1204"/>
    <tableColumn id="29" name="okt-22" dataDxfId="1203"/>
    <tableColumn id="30" name="nov-22" dataDxfId="1202"/>
    <tableColumn id="31" name="dec-22" dataDxfId="1201"/>
    <tableColumn id="32" name="jan-23" dataDxfId="1200"/>
    <tableColumn id="33" name="feb-23" dataDxfId="1199"/>
    <tableColumn id="34" name="mrt-23" dataDxfId="1198"/>
    <tableColumn id="35" name="apr-23" dataDxfId="1197"/>
    <tableColumn id="36" name="mei-23" dataDxfId="1196"/>
    <tableColumn id="37" name="jun-23" dataDxfId="1195"/>
    <tableColumn id="38" name="jul-23" dataDxfId="1194"/>
    <tableColumn id="39" name="aug-23" dataDxfId="1193"/>
    <tableColumn id="40" name="sep-23" dataDxfId="1192"/>
    <tableColumn id="41" name="okt-23" dataDxfId="1191"/>
    <tableColumn id="42" name="nov-23" dataDxfId="1190"/>
    <tableColumn id="43" name="dec-23" dataDxfId="1189"/>
    <tableColumn id="44" name="jan-222" dataDxfId="1188"/>
    <tableColumn id="45" name="feb-223" dataDxfId="1187"/>
    <tableColumn id="46" name="mrt-224" dataDxfId="1186"/>
    <tableColumn id="47" name="apr-225" dataDxfId="1185"/>
    <tableColumn id="48" name="mei-226" dataDxfId="1184"/>
    <tableColumn id="49" name="jun-227" dataDxfId="1183"/>
    <tableColumn id="50" name="jul-228" dataDxfId="1182"/>
    <tableColumn id="51" name="aug-229" dataDxfId="1181"/>
    <tableColumn id="52" name="sep-2210" dataDxfId="1180"/>
    <tableColumn id="53" name="okt-2211" dataDxfId="1179"/>
    <tableColumn id="54" name="nov-2212" dataDxfId="1178"/>
    <tableColumn id="55" name="dec-2213" dataDxfId="1177"/>
  </tableColumns>
  <tableStyleInfo name="TableStyleMedium2" showFirstColumn="0" showLastColumn="0" showRowStripes="1" showColumnStripes="0"/>
</table>
</file>

<file path=xl/tables/table126.xml><?xml version="1.0" encoding="utf-8"?>
<table xmlns="http://schemas.openxmlformats.org/spreadsheetml/2006/main" id="121" name="Tabel2115910452122" displayName="Tabel2115910452122" ref="A16:BC20" totalsRowShown="0" headerRowDxfId="1176" dataDxfId="1174" headerRowBorderDxfId="1175">
  <tableColumns count="55">
    <tableColumn id="1" name="Werkpakket 3" dataDxfId="1173"/>
    <tableColumn id="2" name="Kostensoort *" dataDxfId="1172"/>
    <tableColumn id="3" name="Uitvoerende derde partij (Niet van toepassing indien interne kosten)" dataDxfId="1171"/>
    <tableColumn id="4" name="Werkzaamheden (inclusief een toelichting op het bedrag)" dataDxfId="1170"/>
    <tableColumn id="5" name="Aantal uren" dataDxfId="1169">
      <calculatedColumnFormula>SUMIF('Uren en tariefberekening'!A:A,$D$1,'Uren en tariefberekening'!O:O)</calculatedColumnFormula>
    </tableColumn>
    <tableColumn id="6" name="Uurtarief" dataDxfId="1168">
      <calculatedColumnFormula>(SUMIF('Uren en tariefberekening'!A:A,$D$1,'Uren en tariefberekening'!L:L))/(SUMIF('Uren en tariefberekening'!A:A,$D$1,'Uren en tariefberekening'!K:K))</calculatedColumnFormula>
    </tableColumn>
    <tableColumn id="7" name="Totale kosten"/>
    <tableColumn id="8" name="jan-21" dataDxfId="1167"/>
    <tableColumn id="9" name="feb-21" dataDxfId="1166"/>
    <tableColumn id="10" name="mrt-21" dataDxfId="1165"/>
    <tableColumn id="11" name="apr-21" dataDxfId="1164"/>
    <tableColumn id="12" name="mei-21" dataDxfId="1163"/>
    <tableColumn id="13" name="jun-21" dataDxfId="1162"/>
    <tableColumn id="14" name="jul-21" dataDxfId="1161"/>
    <tableColumn id="15" name="aug-21" dataDxfId="1160"/>
    <tableColumn id="16" name="sep-21" dataDxfId="1159"/>
    <tableColumn id="17" name="okt-21" dataDxfId="1158"/>
    <tableColumn id="18" name="nov-21" dataDxfId="1157"/>
    <tableColumn id="19" name="dec-21" dataDxfId="1156"/>
    <tableColumn id="20" name="jan-22" dataDxfId="1155"/>
    <tableColumn id="21" name="feb-22" dataDxfId="1154"/>
    <tableColumn id="22" name="mrt-22" dataDxfId="1153"/>
    <tableColumn id="23" name="apr-22" dataDxfId="1152"/>
    <tableColumn id="24" name="mei-22" dataDxfId="1151"/>
    <tableColumn id="25" name="jun-22" dataDxfId="1150"/>
    <tableColumn id="26" name="jul-22" dataDxfId="1149"/>
    <tableColumn id="27" name="aug-22" dataDxfId="1148"/>
    <tableColumn id="28" name="sep-22" dataDxfId="1147"/>
    <tableColumn id="29" name="okt-22" dataDxfId="1146"/>
    <tableColumn id="30" name="nov-22" dataDxfId="1145"/>
    <tableColumn id="31" name="dec-22" dataDxfId="1144"/>
    <tableColumn id="32" name="jan-23" dataDxfId="1143"/>
    <tableColumn id="33" name="feb-23" dataDxfId="1142"/>
    <tableColumn id="34" name="mrt-23" dataDxfId="1141"/>
    <tableColumn id="35" name="apr-23" dataDxfId="1140"/>
    <tableColumn id="36" name="mei-23" dataDxfId="1139"/>
    <tableColumn id="37" name="jun-23" dataDxfId="1138"/>
    <tableColumn id="38" name="jul-23" dataDxfId="1137"/>
    <tableColumn id="39" name="aug-23" dataDxfId="1136"/>
    <tableColumn id="40" name="sep-23" dataDxfId="1135"/>
    <tableColumn id="41" name="okt-23" dataDxfId="1134"/>
    <tableColumn id="42" name="nov-23" dataDxfId="1133"/>
    <tableColumn id="43" name="dec-23" dataDxfId="1132"/>
    <tableColumn id="44" name="jan-222" dataDxfId="1131"/>
    <tableColumn id="45" name="feb-223" dataDxfId="1130"/>
    <tableColumn id="46" name="mrt-224" dataDxfId="1129"/>
    <tableColumn id="47" name="apr-225" dataDxfId="1128"/>
    <tableColumn id="48" name="mei-226" dataDxfId="1127"/>
    <tableColumn id="49" name="jun-227" dataDxfId="1126"/>
    <tableColumn id="50" name="jul-228" dataDxfId="1125"/>
    <tableColumn id="51" name="aug-229" dataDxfId="1124"/>
    <tableColumn id="52" name="sep-2210" dataDxfId="1123"/>
    <tableColumn id="53" name="okt-2211" dataDxfId="1122"/>
    <tableColumn id="54" name="nov-2212" dataDxfId="1121"/>
    <tableColumn id="55" name="dec-2213" dataDxfId="1120"/>
  </tableColumns>
  <tableStyleInfo name="TableStyleMedium2" showFirstColumn="0" showLastColumn="0" showRowStripes="1" showColumnStripes="0"/>
</table>
</file>

<file path=xl/tables/table127.xml><?xml version="1.0" encoding="utf-8"?>
<table xmlns="http://schemas.openxmlformats.org/spreadsheetml/2006/main" id="122" name="Tabel2216010557123" displayName="Tabel2216010557123" ref="A22:BC26" totalsRowShown="0" headerRowDxfId="1119" dataDxfId="1117" headerRowBorderDxfId="1118">
  <tableColumns count="55">
    <tableColumn id="1" name="Werkpakket 4" dataDxfId="1116"/>
    <tableColumn id="2" name="Kostensoort *" dataDxfId="1115"/>
    <tableColumn id="3" name="Uitvoerende derde partij (Niet van toepassing indien interne kosten)" dataDxfId="1114"/>
    <tableColumn id="4" name="Werkzaamheden (inclusief een toelichting op het bedrag)" dataDxfId="1113"/>
    <tableColumn id="5" name="Aantal uren" dataDxfId="1112">
      <calculatedColumnFormula>SUMIF('Uren en tariefberekening'!A:A,$D$1,'Uren en tariefberekening'!Q:Q)</calculatedColumnFormula>
    </tableColumn>
    <tableColumn id="6" name="Uurtarief" dataDxfId="1111">
      <calculatedColumnFormula>(SUMIF('Uren en tariefberekening'!A:A,$D$1,'Uren en tariefberekening'!L:L))/(SUMIF('Uren en tariefberekening'!A:A,$D$1,'Uren en tariefberekening'!K:K))</calculatedColumnFormula>
    </tableColumn>
    <tableColumn id="7" name="Totale kosten"/>
    <tableColumn id="8" name="jan-21" dataDxfId="1110"/>
    <tableColumn id="9" name="feb-21" dataDxfId="1109"/>
    <tableColumn id="10" name="mrt-21" dataDxfId="1108"/>
    <tableColumn id="11" name="apr-21" dataDxfId="1107"/>
    <tableColumn id="12" name="mei-21" dataDxfId="1106"/>
    <tableColumn id="13" name="jun-21" dataDxfId="1105"/>
    <tableColumn id="14" name="jul-21" dataDxfId="1104"/>
    <tableColumn id="15" name="aug-21" dataDxfId="1103"/>
    <tableColumn id="16" name="sep-21" dataDxfId="1102"/>
    <tableColumn id="17" name="okt-21" dataDxfId="1101"/>
    <tableColumn id="18" name="nov-21" dataDxfId="1100"/>
    <tableColumn id="19" name="dec-21" dataDxfId="1099"/>
    <tableColumn id="20" name="jan-22" dataDxfId="1098"/>
    <tableColumn id="21" name="feb-22" dataDxfId="1097"/>
    <tableColumn id="22" name="mrt-22" dataDxfId="1096"/>
    <tableColumn id="23" name="apr-22" dataDxfId="1095"/>
    <tableColumn id="24" name="mei-22" dataDxfId="1094"/>
    <tableColumn id="25" name="jun-22" dataDxfId="1093"/>
    <tableColumn id="26" name="jul-22" dataDxfId="1092"/>
    <tableColumn id="27" name="aug-22" dataDxfId="1091"/>
    <tableColumn id="28" name="sep-22" dataDxfId="1090"/>
    <tableColumn id="29" name="okt-22" dataDxfId="1089"/>
    <tableColumn id="30" name="nov-22" dataDxfId="1088"/>
    <tableColumn id="31" name="dec-22" dataDxfId="1087"/>
    <tableColumn id="32" name="jan-23" dataDxfId="1086"/>
    <tableColumn id="33" name="feb-23" dataDxfId="1085"/>
    <tableColumn id="34" name="mrt-23" dataDxfId="1084"/>
    <tableColumn id="35" name="apr-23" dataDxfId="1083"/>
    <tableColumn id="36" name="mei-23" dataDxfId="1082"/>
    <tableColumn id="37" name="jun-23" dataDxfId="1081"/>
    <tableColumn id="38" name="jul-23" dataDxfId="1080"/>
    <tableColumn id="39" name="aug-23" dataDxfId="1079"/>
    <tableColumn id="40" name="sep-23" dataDxfId="1078"/>
    <tableColumn id="41" name="okt-23" dataDxfId="1077"/>
    <tableColumn id="42" name="nov-23" dataDxfId="1076"/>
    <tableColumn id="43" name="dec-23" dataDxfId="1075"/>
    <tableColumn id="44" name="jan-222" dataDxfId="1074"/>
    <tableColumn id="45" name="feb-223" dataDxfId="1073"/>
    <tableColumn id="46" name="mrt-224" dataDxfId="1072"/>
    <tableColumn id="47" name="apr-225" dataDxfId="1071"/>
    <tableColumn id="48" name="mei-226" dataDxfId="1070"/>
    <tableColumn id="49" name="jun-227" dataDxfId="1069"/>
    <tableColumn id="50" name="jul-228" dataDxfId="1068"/>
    <tableColumn id="51" name="aug-229" dataDxfId="1067"/>
    <tableColumn id="52" name="sep-2210" dataDxfId="1066"/>
    <tableColumn id="53" name="okt-2211" dataDxfId="1065"/>
    <tableColumn id="54" name="nov-2212" dataDxfId="1064"/>
    <tableColumn id="55" name="dec-2213" dataDxfId="1063"/>
  </tableColumns>
  <tableStyleInfo name="TableStyleMedium2" showFirstColumn="0" showLastColumn="0" showRowStripes="1" showColumnStripes="0"/>
</table>
</file>

<file path=xl/tables/table128.xml><?xml version="1.0" encoding="utf-8"?>
<table xmlns="http://schemas.openxmlformats.org/spreadsheetml/2006/main" id="123" name="Tabel2316110662124" displayName="Tabel2316110662124" ref="A28:BC32" totalsRowShown="0" headerRowDxfId="1062" dataDxfId="1060" headerRowBorderDxfId="1061">
  <sortState ref="A29:BC32">
    <sortCondition sortBy="value" ref="AR29:AR32"/>
  </sortState>
  <tableColumns count="55">
    <tableColumn id="1" name="Werkpakket 5" dataDxfId="1059"/>
    <tableColumn id="2" name="Kostensoort *" dataDxfId="1058"/>
    <tableColumn id="3" name="Uitvoerende derde partij (Niet van toepassing indien interne kosten)" dataDxfId="1057"/>
    <tableColumn id="4" name="Werkzaamheden (inclusief een toelichting op het bedrag)" dataDxfId="1056"/>
    <tableColumn id="5" name="Aantal uren"/>
    <tableColumn id="6" name="Uurtarief"/>
    <tableColumn id="7" name="Totale kosten"/>
    <tableColumn id="8" name="jan-21" dataDxfId="1055"/>
    <tableColumn id="9" name="feb-21" dataDxfId="1054"/>
    <tableColumn id="10" name="mrt-21" dataDxfId="1053"/>
    <tableColumn id="11" name="apr-21" dataDxfId="1052"/>
    <tableColumn id="12" name="mei-21" dataDxfId="1051"/>
    <tableColumn id="13" name="jun-21" dataDxfId="1050"/>
    <tableColumn id="14" name="jul-21" dataDxfId="1049"/>
    <tableColumn id="15" name="aug-21" dataDxfId="1048"/>
    <tableColumn id="16" name="sep-21" dataDxfId="1047"/>
    <tableColumn id="17" name="okt-21" dataDxfId="1046"/>
    <tableColumn id="18" name="nov-21" dataDxfId="1045"/>
    <tableColumn id="19" name="dec-21" dataDxfId="1044"/>
    <tableColumn id="20" name="jan-22" dataDxfId="1043"/>
    <tableColumn id="21" name="feb-22" dataDxfId="1042"/>
    <tableColumn id="22" name="mrt-22" dataDxfId="1041"/>
    <tableColumn id="23" name="apr-22" dataDxfId="1040"/>
    <tableColumn id="24" name="mei-22" dataDxfId="1039"/>
    <tableColumn id="25" name="jun-22" dataDxfId="1038"/>
    <tableColumn id="26" name="jul-22" dataDxfId="1037"/>
    <tableColumn id="27" name="aug-22" dataDxfId="1036"/>
    <tableColumn id="28" name="sep-22" dataDxfId="1035"/>
    <tableColumn id="29" name="okt-22" dataDxfId="1034"/>
    <tableColumn id="30" name="nov-22" dataDxfId="1033"/>
    <tableColumn id="31" name="dec-22" dataDxfId="1032"/>
    <tableColumn id="32" name="jan-23" dataDxfId="1031"/>
    <tableColumn id="33" name="feb-23" dataDxfId="1030"/>
    <tableColumn id="34" name="mrt-23" dataDxfId="1029"/>
    <tableColumn id="35" name="apr-23" dataDxfId="1028"/>
    <tableColumn id="36" name="mei-23" dataDxfId="1027"/>
    <tableColumn id="37" name="jun-23" dataDxfId="1026"/>
    <tableColumn id="38" name="jul-23" dataDxfId="1025"/>
    <tableColumn id="39" name="aug-23" dataDxfId="1024"/>
    <tableColumn id="40" name="sep-23" dataDxfId="1023"/>
    <tableColumn id="41" name="okt-23" dataDxfId="1022"/>
    <tableColumn id="42" name="nov-23" dataDxfId="1021"/>
    <tableColumn id="43" name="dec-23" dataDxfId="1020"/>
    <tableColumn id="44" name="jan-222" dataDxfId="1019"/>
    <tableColumn id="45" name="feb-223" dataDxfId="1018"/>
    <tableColumn id="46" name="mrt-224" dataDxfId="1017"/>
    <tableColumn id="47" name="apr-225" dataDxfId="1016"/>
    <tableColumn id="48" name="mei-226" dataDxfId="1015"/>
    <tableColumn id="49" name="jun-227" dataDxfId="1014"/>
    <tableColumn id="50" name="jul-228" dataDxfId="1013"/>
    <tableColumn id="51" name="aug-229" dataDxfId="1012"/>
    <tableColumn id="52" name="sep-2210" dataDxfId="1011"/>
    <tableColumn id="53" name="okt-2211" dataDxfId="1010"/>
    <tableColumn id="54" name="nov-2212" dataDxfId="1009"/>
    <tableColumn id="55" name="dec-2213" dataDxfId="1008"/>
  </tableColumns>
  <tableStyleInfo name="TableStyleMedium2" showFirstColumn="0" showLastColumn="0" showRowStripes="1" showColumnStripes="0"/>
</table>
</file>

<file path=xl/tables/table129.xml><?xml version="1.0" encoding="utf-8"?>
<table xmlns="http://schemas.openxmlformats.org/spreadsheetml/2006/main" id="124" name="Tabel3421114115125" displayName="Tabel3421114115125" ref="A40:D46" totalsRowShown="0" headerRowDxfId="1007" dataDxfId="1005" tableBorderDxfId="1004" headerRowBorderDxfId="1006" totalsRowBorderDxfId="1003">
  <tableColumns count="4">
    <tableColumn id="1" name="Werkpakket" dataDxfId="1002"/>
    <tableColumn id="2" name="Kies type staatssteungrondslag" dataDxfId="1001"/>
    <tableColumn id="3" name="subsidie percentage" dataDxfId="1000">
      <calculatedColumnFormula>IFERROR(AVERAGE(C36:C40),0)</calculatedColumnFormula>
    </tableColumn>
    <tableColumn id="5" name="totaal subsidie (€) " dataDxfId="999">
      <calculatedColumnFormula>SUM(D39:D39)</calculatedColumnFormula>
    </tableColumn>
  </tableColumns>
  <tableStyleInfo showFirstColumn="0" showLastColumn="0" showRowStripes="1" showColumnStripes="0"/>
</table>
</file>

<file path=xl/tables/table13.xml><?xml version="1.0" encoding="utf-8"?>
<table xmlns="http://schemas.openxmlformats.org/spreadsheetml/2006/main" id="13" name="Werkpakket4" displayName="Werkpakket4" ref="A23:BC27" totalsRowShown="0" headerRowDxfId="4694" dataDxfId="4693">
  <tableColumns count="55">
    <tableColumn id="1" name="Werkpakket 4" dataDxfId="4692"/>
    <tableColumn id="2" name="Kostensoort *" dataDxfId="4691"/>
    <tableColumn id="3" name="Uitvoerende derde partij (Niet van toepassing indien interne kosten)" dataDxfId="4690"/>
    <tableColumn id="4" name="Werkzaamheden (inclusief een toelichting op het bedrag)" dataDxfId="4689"/>
    <tableColumn id="5" name="Aantal uren"/>
    <tableColumn id="6" name="Uurtarief"/>
    <tableColumn id="7" name="Totale kosten" dataDxfId="4688"/>
    <tableColumn id="8" name="jan-21" dataDxfId="4687"/>
    <tableColumn id="9" name="feb-21" dataDxfId="4686"/>
    <tableColumn id="10" name="mrt-21" dataDxfId="4685"/>
    <tableColumn id="11" name="apr-21" dataDxfId="4684"/>
    <tableColumn id="12" name="mei-21" dataDxfId="4683"/>
    <tableColumn id="13" name="jun-21" dataDxfId="4682"/>
    <tableColumn id="14" name="jul-21" dataDxfId="4681"/>
    <tableColumn id="15" name="aug-21" dataDxfId="4680"/>
    <tableColumn id="16" name="sep-21" dataDxfId="4679"/>
    <tableColumn id="17" name="okt-21" dataDxfId="4678"/>
    <tableColumn id="18" name="nov-21" dataDxfId="4677"/>
    <tableColumn id="19" name="dec-21" dataDxfId="4676"/>
    <tableColumn id="20" name="jan-22" dataDxfId="4675"/>
    <tableColumn id="21" name="feb-22" dataDxfId="4674"/>
    <tableColumn id="22" name="mrt-22" dataDxfId="4673"/>
    <tableColumn id="23" name="apr-22" dataDxfId="4672"/>
    <tableColumn id="24" name="mei-22" dataDxfId="4671"/>
    <tableColumn id="25" name="jun-22" dataDxfId="4670"/>
    <tableColumn id="26" name="jul-22" dataDxfId="4669"/>
    <tableColumn id="27" name="aug-22" dataDxfId="4668"/>
    <tableColumn id="28" name="sep-22" dataDxfId="4667"/>
    <tableColumn id="29" name="okt-22" dataDxfId="4666"/>
    <tableColumn id="30" name="nov-22" dataDxfId="4665"/>
    <tableColumn id="31" name="dec-22" dataDxfId="4664"/>
    <tableColumn id="32" name="jan-23" dataDxfId="4663"/>
    <tableColumn id="33" name="feb-23" dataDxfId="4662"/>
    <tableColumn id="34" name="mrt-23" dataDxfId="4661"/>
    <tableColumn id="35" name="apr-23" dataDxfId="4660"/>
    <tableColumn id="36" name="mei-23" dataDxfId="4659"/>
    <tableColumn id="37" name="jun-23" dataDxfId="4658"/>
    <tableColumn id="38" name="jul-23" dataDxfId="4657"/>
    <tableColumn id="39" name="aug-23" dataDxfId="4656"/>
    <tableColumn id="40" name="sep-23" dataDxfId="4655"/>
    <tableColumn id="41" name="okt-23" dataDxfId="4654"/>
    <tableColumn id="42" name="nov-23" dataDxfId="4653"/>
    <tableColumn id="43" name="dec-23" dataDxfId="4652"/>
    <tableColumn id="44" name="Kolom1" dataDxfId="4651"/>
    <tableColumn id="45" name="Kolom2" dataDxfId="4650"/>
    <tableColumn id="46" name="Kolom3" dataDxfId="4649"/>
    <tableColumn id="47" name="Kolom4" dataDxfId="4648"/>
    <tableColumn id="48" name="Kolom5" dataDxfId="4647"/>
    <tableColumn id="49" name="Kolom6" dataDxfId="4646"/>
    <tableColumn id="50" name="Kolom7" dataDxfId="4645"/>
    <tableColumn id="51" name="Kolom8" dataDxfId="4644"/>
    <tableColumn id="52" name="Kolom9" dataDxfId="4643"/>
    <tableColumn id="53" name="Kolom10" dataDxfId="4642"/>
    <tableColumn id="54" name="Kolom11" dataDxfId="4641"/>
    <tableColumn id="55" name="Kolom12" dataDxfId="4640"/>
  </tableColumns>
  <tableStyleInfo name="TableStyleMedium2" showFirstColumn="0" showLastColumn="0" showRowStripes="1" showColumnStripes="0"/>
</table>
</file>

<file path=xl/tables/table130.xml><?xml version="1.0" encoding="utf-8"?>
<table xmlns="http://schemas.openxmlformats.org/spreadsheetml/2006/main" id="125" name="Tabel3416226318116126" displayName="Tabel3416226318116126" ref="A52:F60" totalsRowShown="0" headerRowDxfId="998" dataDxfId="996" tableBorderDxfId="995" headerRowBorderDxfId="997" totalsRowBorderDxfId="994">
  <tableColumns count="6">
    <tableColumn id="1" name="Omschrijving Investering" dataDxfId="993"/>
    <tableColumn id="3" name="Aanschafwaarde" dataDxfId="992"/>
    <tableColumn id="4" name="Afschrijvingstermijn in maanden" dataDxfId="991"/>
    <tableColumn id="5" name="Gebruik binnen projectperiode in maanden" dataDxfId="990">
      <calculatedColumnFormula>SUM(D51:D52)</calculatedColumnFormula>
    </tableColumn>
    <tableColumn id="2" name="% toerekening aan project" dataDxfId="989"/>
    <tableColumn id="6" name="Totaal afschrijvingskosten" dataDxfId="988">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31.xml><?xml version="1.0" encoding="utf-8"?>
<table xmlns="http://schemas.openxmlformats.org/spreadsheetml/2006/main" id="126" name="Tabel341617236426117127" displayName="Tabel341617236426117127" ref="A64:B70" totalsRowShown="0" headerRowDxfId="987" dataDxfId="985" tableBorderDxfId="984" headerRowBorderDxfId="986" totalsRowBorderDxfId="983">
  <tableColumns count="2">
    <tableColumn id="1" name="Omschrijving" dataDxfId="982"/>
    <tableColumn id="3" name="Bedrag" dataDxfId="981">
      <calculatedColumnFormula>SUBTOTAL(109,B60:B64)</calculatedColumnFormula>
    </tableColumn>
  </tableColumns>
  <tableStyleInfo name="TableStyleMedium2" showFirstColumn="0" showLastColumn="0" showRowStripes="1" showColumnStripes="0"/>
</table>
</file>

<file path=xl/tables/table132.xml><?xml version="1.0" encoding="utf-8"?>
<table xmlns="http://schemas.openxmlformats.org/spreadsheetml/2006/main" id="127" name="Tabel34161719246531118128" displayName="Tabel34161719246531118128" ref="A74:B80" totalsRowShown="0" headerRowDxfId="980" tableBorderDxfId="978" headerRowBorderDxfId="979" totalsRowBorderDxfId="977">
  <tableColumns count="2">
    <tableColumn id="1" name="Omschrijving" dataDxfId="976"/>
    <tableColumn id="3" name="Bedrag" dataDxfId="975"/>
  </tableColumns>
  <tableStyleInfo name="TableStyleMedium2" showFirstColumn="0" showLastColumn="0" showRowStripes="1" showColumnStripes="0"/>
</table>
</file>

<file path=xl/tables/table133.xml><?xml version="1.0" encoding="utf-8"?>
<table xmlns="http://schemas.openxmlformats.org/spreadsheetml/2006/main" id="128" name="Tabel34161720256637119129" displayName="Tabel34161720256637119129" ref="A84:B90" totalsRowShown="0" headerRowDxfId="974" tableBorderDxfId="972" headerRowBorderDxfId="973" totalsRowBorderDxfId="971">
  <tableColumns count="2">
    <tableColumn id="1" name="Omschrijving" dataDxfId="970"/>
    <tableColumn id="3" name="Bedrag" dataDxfId="969"/>
  </tableColumns>
  <tableStyleInfo name="TableStyleMedium2" showFirstColumn="0" showLastColumn="0" showRowStripes="1" showColumnStripes="0"/>
</table>
</file>

<file path=xl/tables/table134.xml><?xml version="1.0" encoding="utf-8"?>
<table xmlns="http://schemas.openxmlformats.org/spreadsheetml/2006/main" id="129" name="Tabel1810242120130" displayName="Tabel1810242120130" ref="A2:BC6" totalsRowShown="0" headerRowDxfId="968" dataDxfId="967" tableBorderDxfId="966">
  <tableColumns count="55">
    <tableColumn id="1" name="Werkpakket 1" dataDxfId="965"/>
    <tableColumn id="2" name="Kostensoort *" dataDxfId="964"/>
    <tableColumn id="3" name="Uitvoerende derde partij (Niet van toepassing indien interne kosten)" dataDxfId="963"/>
    <tableColumn id="4" name="Werkzaamheden (inclusief een toelichting op het bedrag)" dataDxfId="962"/>
    <tableColumn id="5" name="Aantal uren" dataDxfId="961">
      <calculatedColumnFormula>SUMIF('Uren en tariefberekening'!A:A,$D$1,'Uren en tariefberekening'!K:K)</calculatedColumnFormula>
    </tableColumn>
    <tableColumn id="6" name="Uurtarief" dataDxfId="960">
      <calculatedColumnFormula>(SUMIF('Uren en tariefberekening'!A:A,$D$1,'Uren en tariefberekening'!L:L))/(SUMIF('Uren en tariefberekening'!A:A,$D$1,'Uren en tariefberekening'!K:K))</calculatedColumnFormula>
    </tableColumn>
    <tableColumn id="7" name="Totale kosten" dataDxfId="959"/>
    <tableColumn id="8" name="jan-21" dataDxfId="958"/>
    <tableColumn id="9" name="feb-21" dataDxfId="957"/>
    <tableColumn id="10" name="mrt-21" dataDxfId="956"/>
    <tableColumn id="11" name="apr-21" dataDxfId="955"/>
    <tableColumn id="12" name="mei-21" dataDxfId="954"/>
    <tableColumn id="13" name="jun-21" dataDxfId="953"/>
    <tableColumn id="14" name="jul-21" dataDxfId="952"/>
    <tableColumn id="15" name="aug-21" dataDxfId="951"/>
    <tableColumn id="16" name="sep-21" dataDxfId="950"/>
    <tableColumn id="17" name="okt-21" dataDxfId="949"/>
    <tableColumn id="18" name="nov-21" dataDxfId="948"/>
    <tableColumn id="19" name="dec-21" dataDxfId="947"/>
    <tableColumn id="20" name="jan-22" dataDxfId="946"/>
    <tableColumn id="21" name="feb-22" dataDxfId="945"/>
    <tableColumn id="22" name="mrt-22" dataDxfId="944"/>
    <tableColumn id="23" name="apr-22" dataDxfId="943"/>
    <tableColumn id="24" name="mei-22" dataDxfId="942"/>
    <tableColumn id="25" name="jun-22" dataDxfId="941"/>
    <tableColumn id="26" name="jul-22" dataDxfId="940"/>
    <tableColumn id="27" name="aug-22" dataDxfId="939"/>
    <tableColumn id="28" name="sep-22" dataDxfId="938"/>
    <tableColumn id="29" name="okt-22" dataDxfId="937"/>
    <tableColumn id="30" name="nov-22" dataDxfId="936"/>
    <tableColumn id="31" name="dec-22" dataDxfId="935"/>
    <tableColumn id="32" name="jan-23" dataDxfId="934"/>
    <tableColumn id="33" name="feb-23" dataDxfId="933"/>
    <tableColumn id="34" name="mrt-23" dataDxfId="932"/>
    <tableColumn id="35" name="apr-23" dataDxfId="931"/>
    <tableColumn id="36" name="mei-23" dataDxfId="930"/>
    <tableColumn id="37" name="jun-23" dataDxfId="929"/>
    <tableColumn id="38" name="jul-23" dataDxfId="928"/>
    <tableColumn id="39" name="aug-23" dataDxfId="927"/>
    <tableColumn id="40" name="sep-23" dataDxfId="926"/>
    <tableColumn id="41" name="okt-23" dataDxfId="925"/>
    <tableColumn id="42" name="nov-23" dataDxfId="924"/>
    <tableColumn id="43" name="dec-23" dataDxfId="923"/>
    <tableColumn id="44" name="jan-222" dataDxfId="922"/>
    <tableColumn id="45" name="feb-223" dataDxfId="921"/>
    <tableColumn id="46" name="mrt-224" dataDxfId="920"/>
    <tableColumn id="47" name="apr-225" dataDxfId="919"/>
    <tableColumn id="48" name="mei-226" dataDxfId="918"/>
    <tableColumn id="49" name="jun-227" dataDxfId="917"/>
    <tableColumn id="50" name="jul-228" dataDxfId="916"/>
    <tableColumn id="51" name="aug-229" dataDxfId="915"/>
    <tableColumn id="52" name="sep-2210" dataDxfId="914"/>
    <tableColumn id="53" name="okt-2211" dataDxfId="913"/>
    <tableColumn id="54" name="nov-2212" dataDxfId="912"/>
    <tableColumn id="55" name="dec-2213" dataDxfId="911"/>
  </tableColumns>
  <tableStyleInfo name="TableStyleMedium2" showFirstColumn="0" showLastColumn="0" showRowStripes="1" showColumnStripes="0"/>
</table>
</file>

<file path=xl/tables/table135.xml><?xml version="1.0" encoding="utf-8"?>
<table xmlns="http://schemas.openxmlformats.org/spreadsheetml/2006/main" id="130" name="Tabel2015810347121131" displayName="Tabel2015810347121131" ref="A10:BC14" totalsRowShown="0" headerRowDxfId="910" dataDxfId="908" headerRowBorderDxfId="909">
  <tableColumns count="55">
    <tableColumn id="1" name="Werkpakket 2" dataDxfId="907"/>
    <tableColumn id="2" name="Kostensoort *" dataDxfId="906"/>
    <tableColumn id="3" name="Uitvoerende derde partij (Niet van toepassing indien interne kosten)" dataDxfId="905"/>
    <tableColumn id="4" name="Werkzaamheden (inclusief een toelichting op het bedrag)" dataDxfId="904"/>
    <tableColumn id="5" name="Aantal uren" dataDxfId="903">
      <calculatedColumnFormula>SUMIF('Uren en tariefberekening'!A:A,$D$1,'Uren en tariefberekening'!M:M)</calculatedColumnFormula>
    </tableColumn>
    <tableColumn id="6" name="Uurtarief" dataDxfId="902">
      <calculatedColumnFormula>(SUMIF('Uren en tariefberekening'!A:A,$D$1,'Uren en tariefberekening'!L:L))/(SUMIF('Uren en tariefberekening'!A:A,$D$1,'Uren en tariefberekening'!K:K))</calculatedColumnFormula>
    </tableColumn>
    <tableColumn id="7" name="Totale kosten"/>
    <tableColumn id="8" name="jan-21" dataDxfId="901"/>
    <tableColumn id="9" name="feb-21" dataDxfId="900"/>
    <tableColumn id="10" name="mrt-21" dataDxfId="899"/>
    <tableColumn id="11" name="apr-21" dataDxfId="898"/>
    <tableColumn id="12" name="mei-21" dataDxfId="897"/>
    <tableColumn id="13" name="jun-21" dataDxfId="896"/>
    <tableColumn id="14" name="jul-21" dataDxfId="895"/>
    <tableColumn id="15" name="aug-21" dataDxfId="894"/>
    <tableColumn id="16" name="sep-21" dataDxfId="893"/>
    <tableColumn id="17" name="okt-21" dataDxfId="892"/>
    <tableColumn id="18" name="nov-21" dataDxfId="891"/>
    <tableColumn id="19" name="dec-21" dataDxfId="890"/>
    <tableColumn id="20" name="jan-22" dataDxfId="889"/>
    <tableColumn id="21" name="feb-22" dataDxfId="888"/>
    <tableColumn id="22" name="mrt-22" dataDxfId="887"/>
    <tableColumn id="23" name="apr-22" dataDxfId="886"/>
    <tableColumn id="24" name="mei-22" dataDxfId="885"/>
    <tableColumn id="25" name="jun-22" dataDxfId="884"/>
    <tableColumn id="26" name="jul-22" dataDxfId="883"/>
    <tableColumn id="27" name="aug-22" dataDxfId="882"/>
    <tableColumn id="28" name="sep-22" dataDxfId="881"/>
    <tableColumn id="29" name="okt-22" dataDxfId="880"/>
    <tableColumn id="30" name="nov-22" dataDxfId="879"/>
    <tableColumn id="31" name="dec-22" dataDxfId="878"/>
    <tableColumn id="32" name="jan-23" dataDxfId="877"/>
    <tableColumn id="33" name="feb-23" dataDxfId="876"/>
    <tableColumn id="34" name="mrt-23" dataDxfId="875"/>
    <tableColumn id="35" name="apr-23" dataDxfId="874"/>
    <tableColumn id="36" name="mei-23" dataDxfId="873"/>
    <tableColumn id="37" name="jun-23" dataDxfId="872"/>
    <tableColumn id="38" name="jul-23" dataDxfId="871"/>
    <tableColumn id="39" name="aug-23" dataDxfId="870"/>
    <tableColumn id="40" name="sep-23" dataDxfId="869"/>
    <tableColumn id="41" name="okt-23" dataDxfId="868"/>
    <tableColumn id="42" name="nov-23" dataDxfId="867"/>
    <tableColumn id="43" name="dec-23" dataDxfId="866"/>
    <tableColumn id="44" name="jan-222" dataDxfId="865"/>
    <tableColumn id="45" name="feb-223" dataDxfId="864"/>
    <tableColumn id="46" name="mrt-224" dataDxfId="863"/>
    <tableColumn id="47" name="apr-225" dataDxfId="862"/>
    <tableColumn id="48" name="mei-226" dataDxfId="861"/>
    <tableColumn id="49" name="jun-227" dataDxfId="860"/>
    <tableColumn id="50" name="jul-228" dataDxfId="859"/>
    <tableColumn id="51" name="aug-229" dataDxfId="858"/>
    <tableColumn id="52" name="sep-2210" dataDxfId="857"/>
    <tableColumn id="53" name="okt-2211" dataDxfId="856"/>
    <tableColumn id="54" name="nov-2212" dataDxfId="855"/>
    <tableColumn id="55" name="dec-2213" dataDxfId="854"/>
  </tableColumns>
  <tableStyleInfo name="TableStyleMedium2" showFirstColumn="0" showLastColumn="0" showRowStripes="1" showColumnStripes="0"/>
</table>
</file>

<file path=xl/tables/table136.xml><?xml version="1.0" encoding="utf-8"?>
<table xmlns="http://schemas.openxmlformats.org/spreadsheetml/2006/main" id="131" name="Tabel2115910452122132" displayName="Tabel2115910452122132" ref="A16:BC20" totalsRowShown="0" headerRowDxfId="853" dataDxfId="851" headerRowBorderDxfId="852">
  <tableColumns count="55">
    <tableColumn id="1" name="Werkpakket 3" dataDxfId="850"/>
    <tableColumn id="2" name="Kostensoort *" dataDxfId="849"/>
    <tableColumn id="3" name="Uitvoerende derde partij (Niet van toepassing indien interne kosten)" dataDxfId="848"/>
    <tableColumn id="4" name="Werkzaamheden (inclusief een toelichting op het bedrag)" dataDxfId="847"/>
    <tableColumn id="5" name="Aantal uren" dataDxfId="846">
      <calculatedColumnFormula>SUMIF('Uren en tariefberekening'!A:A,$D$1,'Uren en tariefberekening'!O:O)</calculatedColumnFormula>
    </tableColumn>
    <tableColumn id="6" name="Uurtarief" dataDxfId="845">
      <calculatedColumnFormula>(SUMIF('Uren en tariefberekening'!A:A,$D$1,'Uren en tariefberekening'!L:L))/(SUMIF('Uren en tariefberekening'!A:A,$D$1,'Uren en tariefberekening'!K:K))</calculatedColumnFormula>
    </tableColumn>
    <tableColumn id="7" name="Totale kosten"/>
    <tableColumn id="8" name="jan-21" dataDxfId="844"/>
    <tableColumn id="9" name="feb-21" dataDxfId="843"/>
    <tableColumn id="10" name="mrt-21" dataDxfId="842"/>
    <tableColumn id="11" name="apr-21" dataDxfId="841"/>
    <tableColumn id="12" name="mei-21" dataDxfId="840"/>
    <tableColumn id="13" name="jun-21" dataDxfId="839"/>
    <tableColumn id="14" name="jul-21" dataDxfId="838"/>
    <tableColumn id="15" name="aug-21" dataDxfId="837"/>
    <tableColumn id="16" name="sep-21" dataDxfId="836"/>
    <tableColumn id="17" name="okt-21" dataDxfId="835"/>
    <tableColumn id="18" name="nov-21" dataDxfId="834"/>
    <tableColumn id="19" name="dec-21" dataDxfId="833"/>
    <tableColumn id="20" name="jan-22" dataDxfId="832"/>
    <tableColumn id="21" name="feb-22" dataDxfId="831"/>
    <tableColumn id="22" name="mrt-22" dataDxfId="830"/>
    <tableColumn id="23" name="apr-22" dataDxfId="829"/>
    <tableColumn id="24" name="mei-22" dataDxfId="828"/>
    <tableColumn id="25" name="jun-22" dataDxfId="827"/>
    <tableColumn id="26" name="jul-22" dataDxfId="826"/>
    <tableColumn id="27" name="aug-22" dataDxfId="825"/>
    <tableColumn id="28" name="sep-22" dataDxfId="824"/>
    <tableColumn id="29" name="okt-22" dataDxfId="823"/>
    <tableColumn id="30" name="nov-22" dataDxfId="822"/>
    <tableColumn id="31" name="dec-22" dataDxfId="821"/>
    <tableColumn id="32" name="jan-23" dataDxfId="820"/>
    <tableColumn id="33" name="feb-23" dataDxfId="819"/>
    <tableColumn id="34" name="mrt-23" dataDxfId="818"/>
    <tableColumn id="35" name="apr-23" dataDxfId="817"/>
    <tableColumn id="36" name="mei-23" dataDxfId="816"/>
    <tableColumn id="37" name="jun-23" dataDxfId="815"/>
    <tableColumn id="38" name="jul-23" dataDxfId="814"/>
    <tableColumn id="39" name="aug-23" dataDxfId="813"/>
    <tableColumn id="40" name="sep-23" dataDxfId="812"/>
    <tableColumn id="41" name="okt-23" dataDxfId="811"/>
    <tableColumn id="42" name="nov-23" dataDxfId="810"/>
    <tableColumn id="43" name="dec-23" dataDxfId="809"/>
    <tableColumn id="44" name="jan-222" dataDxfId="808"/>
    <tableColumn id="45" name="feb-223" dataDxfId="807"/>
    <tableColumn id="46" name="mrt-224" dataDxfId="806"/>
    <tableColumn id="47" name="apr-225" dataDxfId="805"/>
    <tableColumn id="48" name="mei-226" dataDxfId="804"/>
    <tableColumn id="49" name="jun-227" dataDxfId="803"/>
    <tableColumn id="50" name="jul-228" dataDxfId="802"/>
    <tableColumn id="51" name="aug-229" dataDxfId="801"/>
    <tableColumn id="52" name="sep-2210" dataDxfId="800"/>
    <tableColumn id="53" name="okt-2211" dataDxfId="799"/>
    <tableColumn id="54" name="nov-2212" dataDxfId="798"/>
    <tableColumn id="55" name="dec-2213" dataDxfId="797"/>
  </tableColumns>
  <tableStyleInfo name="TableStyleMedium2" showFirstColumn="0" showLastColumn="0" showRowStripes="1" showColumnStripes="0"/>
</table>
</file>

<file path=xl/tables/table137.xml><?xml version="1.0" encoding="utf-8"?>
<table xmlns="http://schemas.openxmlformats.org/spreadsheetml/2006/main" id="132" name="Tabel2216010557123133" displayName="Tabel2216010557123133" ref="A22:BC26" totalsRowShown="0" headerRowDxfId="796" dataDxfId="794" headerRowBorderDxfId="795">
  <tableColumns count="55">
    <tableColumn id="1" name="Werkpakket 4" dataDxfId="793"/>
    <tableColumn id="2" name="Kostensoort *" dataDxfId="792"/>
    <tableColumn id="3" name="Uitvoerende derde partij (Niet van toepassing indien interne kosten)" dataDxfId="791"/>
    <tableColumn id="4" name="Werkzaamheden (inclusief een toelichting op het bedrag)" dataDxfId="790"/>
    <tableColumn id="5" name="Aantal uren" dataDxfId="789">
      <calculatedColumnFormula>SUMIF('Uren en tariefberekening'!A:A,$D$1,'Uren en tariefberekening'!Q:Q)</calculatedColumnFormula>
    </tableColumn>
    <tableColumn id="6" name="Uurtarief" dataDxfId="788">
      <calculatedColumnFormula>(SUMIF('Uren en tariefberekening'!A:A,$D$1,'Uren en tariefberekening'!L:L))/(SUMIF('Uren en tariefberekening'!A:A,$D$1,'Uren en tariefberekening'!K:K))</calculatedColumnFormula>
    </tableColumn>
    <tableColumn id="7" name="Totale kosten"/>
    <tableColumn id="8" name="jan-21" dataDxfId="787"/>
    <tableColumn id="9" name="feb-21" dataDxfId="786"/>
    <tableColumn id="10" name="mrt-21" dataDxfId="785"/>
    <tableColumn id="11" name="apr-21" dataDxfId="784"/>
    <tableColumn id="12" name="mei-21" dataDxfId="783"/>
    <tableColumn id="13" name="jun-21" dataDxfId="782"/>
    <tableColumn id="14" name="jul-21" dataDxfId="781"/>
    <tableColumn id="15" name="aug-21" dataDxfId="780"/>
    <tableColumn id="16" name="sep-21" dataDxfId="779"/>
    <tableColumn id="17" name="okt-21" dataDxfId="778"/>
    <tableColumn id="18" name="nov-21" dataDxfId="777"/>
    <tableColumn id="19" name="dec-21" dataDxfId="776"/>
    <tableColumn id="20" name="jan-22" dataDxfId="775"/>
    <tableColumn id="21" name="feb-22" dataDxfId="774"/>
    <tableColumn id="22" name="mrt-22" dataDxfId="773"/>
    <tableColumn id="23" name="apr-22" dataDxfId="772"/>
    <tableColumn id="24" name="mei-22" dataDxfId="771"/>
    <tableColumn id="25" name="jun-22" dataDxfId="770"/>
    <tableColumn id="26" name="jul-22" dataDxfId="769"/>
    <tableColumn id="27" name="aug-22" dataDxfId="768"/>
    <tableColumn id="28" name="sep-22" dataDxfId="767"/>
    <tableColumn id="29" name="okt-22" dataDxfId="766"/>
    <tableColumn id="30" name="nov-22" dataDxfId="765"/>
    <tableColumn id="31" name="dec-22" dataDxfId="764"/>
    <tableColumn id="32" name="jan-23" dataDxfId="763"/>
    <tableColumn id="33" name="feb-23" dataDxfId="762"/>
    <tableColumn id="34" name="mrt-23" dataDxfId="761"/>
    <tableColumn id="35" name="apr-23" dataDxfId="760"/>
    <tableColumn id="36" name="mei-23" dataDxfId="759"/>
    <tableColumn id="37" name="jun-23" dataDxfId="758"/>
    <tableColumn id="38" name="jul-23" dataDxfId="757"/>
    <tableColumn id="39" name="aug-23" dataDxfId="756"/>
    <tableColumn id="40" name="sep-23" dataDxfId="755"/>
    <tableColumn id="41" name="okt-23" dataDxfId="754"/>
    <tableColumn id="42" name="nov-23" dataDxfId="753"/>
    <tableColumn id="43" name="dec-23" dataDxfId="752"/>
    <tableColumn id="44" name="jan-222" dataDxfId="751"/>
    <tableColumn id="45" name="feb-223" dataDxfId="750"/>
    <tableColumn id="46" name="mrt-224" dataDxfId="749"/>
    <tableColumn id="47" name="apr-225" dataDxfId="748"/>
    <tableColumn id="48" name="mei-226" dataDxfId="747"/>
    <tableColumn id="49" name="jun-227" dataDxfId="746"/>
    <tableColumn id="50" name="jul-228" dataDxfId="745"/>
    <tableColumn id="51" name="aug-229" dataDxfId="744"/>
    <tableColumn id="52" name="sep-2210" dataDxfId="743"/>
    <tableColumn id="53" name="okt-2211" dataDxfId="742"/>
    <tableColumn id="54" name="nov-2212" dataDxfId="741"/>
    <tableColumn id="55" name="dec-2213" dataDxfId="740"/>
  </tableColumns>
  <tableStyleInfo name="TableStyleMedium2" showFirstColumn="0" showLastColumn="0" showRowStripes="1" showColumnStripes="0"/>
</table>
</file>

<file path=xl/tables/table138.xml><?xml version="1.0" encoding="utf-8"?>
<table xmlns="http://schemas.openxmlformats.org/spreadsheetml/2006/main" id="133" name="Tabel2316110662124134" displayName="Tabel2316110662124134" ref="A28:BC32" totalsRowShown="0" headerRowDxfId="739" dataDxfId="737" headerRowBorderDxfId="738">
  <sortState ref="A29:BC32">
    <sortCondition sortBy="value" ref="AR29:AR32"/>
  </sortState>
  <tableColumns count="55">
    <tableColumn id="1" name="Werkpakket 5" dataDxfId="736"/>
    <tableColumn id="2" name="Kostensoort *" dataDxfId="735"/>
    <tableColumn id="3" name="Uitvoerende derde partij (Niet van toepassing indien interne kosten)" dataDxfId="734"/>
    <tableColumn id="4" name="Werkzaamheden (inclusief een toelichting op het bedrag)" dataDxfId="733"/>
    <tableColumn id="5" name="Aantal uren"/>
    <tableColumn id="6" name="Uurtarief"/>
    <tableColumn id="7" name="Totale kosten"/>
    <tableColumn id="8" name="jan-21" dataDxfId="732"/>
    <tableColumn id="9" name="feb-21" dataDxfId="731"/>
    <tableColumn id="10" name="mrt-21" dataDxfId="730"/>
    <tableColumn id="11" name="apr-21" dataDxfId="729"/>
    <tableColumn id="12" name="mei-21" dataDxfId="728"/>
    <tableColumn id="13" name="jun-21" dataDxfId="727"/>
    <tableColumn id="14" name="jul-21" dataDxfId="726"/>
    <tableColumn id="15" name="aug-21" dataDxfId="725"/>
    <tableColumn id="16" name="sep-21" dataDxfId="724"/>
    <tableColumn id="17" name="okt-21" dataDxfId="723"/>
    <tableColumn id="18" name="nov-21" dataDxfId="722"/>
    <tableColumn id="19" name="dec-21" dataDxfId="721"/>
    <tableColumn id="20" name="jan-22" dataDxfId="720"/>
    <tableColumn id="21" name="feb-22" dataDxfId="719"/>
    <tableColumn id="22" name="mrt-22" dataDxfId="718"/>
    <tableColumn id="23" name="apr-22" dataDxfId="717"/>
    <tableColumn id="24" name="mei-22" dataDxfId="716"/>
    <tableColumn id="25" name="jun-22" dataDxfId="715"/>
    <tableColumn id="26" name="jul-22" dataDxfId="714"/>
    <tableColumn id="27" name="aug-22" dataDxfId="713"/>
    <tableColumn id="28" name="sep-22" dataDxfId="712"/>
    <tableColumn id="29" name="okt-22" dataDxfId="711"/>
    <tableColumn id="30" name="nov-22" dataDxfId="710"/>
    <tableColumn id="31" name="dec-22" dataDxfId="709"/>
    <tableColumn id="32" name="jan-23" dataDxfId="708"/>
    <tableColumn id="33" name="feb-23" dataDxfId="707"/>
    <tableColumn id="34" name="mrt-23" dataDxfId="706"/>
    <tableColumn id="35" name="apr-23" dataDxfId="705"/>
    <tableColumn id="36" name="mei-23" dataDxfId="704"/>
    <tableColumn id="37" name="jun-23" dataDxfId="703"/>
    <tableColumn id="38" name="jul-23" dataDxfId="702"/>
    <tableColumn id="39" name="aug-23" dataDxfId="701"/>
    <tableColumn id="40" name="sep-23" dataDxfId="700"/>
    <tableColumn id="41" name="okt-23" dataDxfId="699"/>
    <tableColumn id="42" name="nov-23" dataDxfId="698"/>
    <tableColumn id="43" name="dec-23" dataDxfId="697"/>
    <tableColumn id="44" name="jan-222" dataDxfId="696"/>
    <tableColumn id="45" name="feb-223" dataDxfId="695"/>
    <tableColumn id="46" name="mrt-224" dataDxfId="694"/>
    <tableColumn id="47" name="apr-225" dataDxfId="693"/>
    <tableColumn id="48" name="mei-226" dataDxfId="692"/>
    <tableColumn id="49" name="jun-227" dataDxfId="691"/>
    <tableColumn id="50" name="jul-228" dataDxfId="690"/>
    <tableColumn id="51" name="aug-229" dataDxfId="689"/>
    <tableColumn id="52" name="sep-2210" dataDxfId="688"/>
    <tableColumn id="53" name="okt-2211" dataDxfId="687"/>
    <tableColumn id="54" name="nov-2212" dataDxfId="686"/>
    <tableColumn id="55" name="dec-2213" dataDxfId="685"/>
  </tableColumns>
  <tableStyleInfo name="TableStyleMedium2" showFirstColumn="0" showLastColumn="0" showRowStripes="1" showColumnStripes="0"/>
</table>
</file>

<file path=xl/tables/table139.xml><?xml version="1.0" encoding="utf-8"?>
<table xmlns="http://schemas.openxmlformats.org/spreadsheetml/2006/main" id="134" name="Tabel3421114115125135" displayName="Tabel3421114115125135" ref="A40:D46" totalsRowShown="0" headerRowDxfId="684" dataDxfId="682" tableBorderDxfId="681" headerRowBorderDxfId="683" totalsRowBorderDxfId="680">
  <tableColumns count="4">
    <tableColumn id="1" name="Werkpakket" dataDxfId="679"/>
    <tableColumn id="2" name="Kies type staatssteungrondslag" dataDxfId="678"/>
    <tableColumn id="3" name="subsidie percentage" dataDxfId="677">
      <calculatedColumnFormula>IFERROR(AVERAGE(C36:C40),0)</calculatedColumnFormula>
    </tableColumn>
    <tableColumn id="5" name="totaal subsidie (€) " dataDxfId="676">
      <calculatedColumnFormula>SUM(D39:D39)</calculatedColumnFormula>
    </tableColumn>
  </tableColumns>
  <tableStyleInfo showFirstColumn="0" showLastColumn="0" showRowStripes="1" showColumnStripes="0"/>
</table>
</file>

<file path=xl/tables/table14.xml><?xml version="1.0" encoding="utf-8"?>
<table xmlns="http://schemas.openxmlformats.org/spreadsheetml/2006/main" id="14" name="Werkpakket5" displayName="Werkpakket5" ref="A30:BC34" totalsRowShown="0" headerRowDxfId="4639" dataDxfId="4638">
  <tableColumns count="55">
    <tableColumn id="1" name="Werkpakket 5" dataDxfId="4637"/>
    <tableColumn id="2" name="Kostensoort *" dataDxfId="4636"/>
    <tableColumn id="3" name="Uitvoerende derde partij (Niet van toepassing indien interne kosten)" dataDxfId="4635"/>
    <tableColumn id="4" name="Werkzaamheden (inclusief een toelichting op het bedrag)" dataDxfId="4634"/>
    <tableColumn id="5" name="Aantal uren" dataDxfId="4633">
      <calculatedColumnFormula>SUMIF('Uren en tariefberekening'!A:A,$D$1,'Uren en tariefberekening'!S:S)</calculatedColumnFormula>
    </tableColumn>
    <tableColumn id="6" name="Uurtarief"/>
    <tableColumn id="7" name="Totale kosten" dataDxfId="4632"/>
    <tableColumn id="8" name="jan-21" dataDxfId="4631"/>
    <tableColumn id="9" name="feb-21" dataDxfId="4630"/>
    <tableColumn id="10" name="mrt-21" dataDxfId="4629"/>
    <tableColumn id="11" name="apr-21" dataDxfId="4628"/>
    <tableColumn id="12" name="mei-21" dataDxfId="4627"/>
    <tableColumn id="13" name="jun-21" dataDxfId="4626"/>
    <tableColumn id="14" name="jul-21" dataDxfId="4625"/>
    <tableColumn id="15" name="aug-21" dataDxfId="4624"/>
    <tableColumn id="16" name="sep-21" dataDxfId="4623"/>
    <tableColumn id="17" name="okt-21" dataDxfId="4622"/>
    <tableColumn id="18" name="nov-21" dataDxfId="4621"/>
    <tableColumn id="19" name="dec-21" dataDxfId="4620"/>
    <tableColumn id="20" name="jan-22" dataDxfId="4619"/>
    <tableColumn id="21" name="feb-22" dataDxfId="4618"/>
    <tableColumn id="22" name="mrt-22" dataDxfId="4617"/>
    <tableColumn id="23" name="apr-22" dataDxfId="4616"/>
    <tableColumn id="24" name="mei-22" dataDxfId="4615"/>
    <tableColumn id="25" name="jun-22" dataDxfId="4614"/>
    <tableColumn id="26" name="jul-22" dataDxfId="4613"/>
    <tableColumn id="27" name="aug-22" dataDxfId="4612"/>
    <tableColumn id="28" name="sep-22" dataDxfId="4611"/>
    <tableColumn id="29" name="okt-22" dataDxfId="4610"/>
    <tableColumn id="30" name="nov-22" dataDxfId="4609"/>
    <tableColumn id="31" name="dec-22" dataDxfId="4608"/>
    <tableColumn id="32" name="jan-23" dataDxfId="4607"/>
    <tableColumn id="33" name="feb-23" dataDxfId="4606"/>
    <tableColumn id="34" name="mrt-23" dataDxfId="4605"/>
    <tableColumn id="35" name="apr-23" dataDxfId="4604"/>
    <tableColumn id="36" name="mei-23" dataDxfId="4603"/>
    <tableColumn id="37" name="jun-23" dataDxfId="4602"/>
    <tableColumn id="38" name="jul-23" dataDxfId="4601"/>
    <tableColumn id="39" name="aug-23" dataDxfId="4600"/>
    <tableColumn id="40" name="sep-23" dataDxfId="4599"/>
    <tableColumn id="41" name="okt-23" dataDxfId="4598"/>
    <tableColumn id="42" name="nov-23" dataDxfId="4597"/>
    <tableColumn id="43" name="dec-23" dataDxfId="4596"/>
    <tableColumn id="44" name="Kolom1" dataDxfId="4595"/>
    <tableColumn id="45" name="Kolom2" dataDxfId="4594"/>
    <tableColumn id="46" name="Kolom3" dataDxfId="4593"/>
    <tableColumn id="47" name="Kolom4" dataDxfId="4592"/>
    <tableColumn id="48" name="Kolom5" dataDxfId="4591"/>
    <tableColumn id="49" name="Kolom6" dataDxfId="4590"/>
    <tableColumn id="50" name="Kolom7" dataDxfId="4589"/>
    <tableColumn id="51" name="Kolom8" dataDxfId="4588"/>
    <tableColumn id="52" name="Kolom9" dataDxfId="4587"/>
    <tableColumn id="53" name="Kolom10" dataDxfId="4586"/>
    <tableColumn id="54" name="Kolom11" dataDxfId="4585"/>
    <tableColumn id="55" name="Kolom12" dataDxfId="4584"/>
  </tableColumns>
  <tableStyleInfo name="TableStyleMedium2" showFirstColumn="0" showLastColumn="0" showRowStripes="1" showColumnStripes="0"/>
</table>
</file>

<file path=xl/tables/table140.xml><?xml version="1.0" encoding="utf-8"?>
<table xmlns="http://schemas.openxmlformats.org/spreadsheetml/2006/main" id="135" name="Tabel3416226318116126136" displayName="Tabel3416226318116126136" ref="A52:F60" totalsRowShown="0" headerRowDxfId="675" dataDxfId="673" tableBorderDxfId="672" headerRowBorderDxfId="674" totalsRowBorderDxfId="671">
  <tableColumns count="6">
    <tableColumn id="1" name="Omschrijving Investering" dataDxfId="670"/>
    <tableColumn id="3" name="Aanschafwaarde" dataDxfId="669"/>
    <tableColumn id="4" name="Afschrijvingstermijn in maanden" dataDxfId="668"/>
    <tableColumn id="5" name="Gebruik binnen projectperiode in maanden" dataDxfId="667">
      <calculatedColumnFormula>SUM(D51:D52)</calculatedColumnFormula>
    </tableColumn>
    <tableColumn id="2" name="% toerekening aan project" dataDxfId="666"/>
    <tableColumn id="6" name="Totaal afschrijvingskosten" dataDxfId="665">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41.xml><?xml version="1.0" encoding="utf-8"?>
<table xmlns="http://schemas.openxmlformats.org/spreadsheetml/2006/main" id="136" name="Tabel341617236426117127137" displayName="Tabel341617236426117127137" ref="A64:B70" totalsRowShown="0" headerRowDxfId="664" dataDxfId="662" tableBorderDxfId="661" headerRowBorderDxfId="663" totalsRowBorderDxfId="660">
  <tableColumns count="2">
    <tableColumn id="1" name="Omschrijving" dataDxfId="659"/>
    <tableColumn id="3" name="Bedrag" dataDxfId="658">
      <calculatedColumnFormula>SUBTOTAL(109,B60:B64)</calculatedColumnFormula>
    </tableColumn>
  </tableColumns>
  <tableStyleInfo name="TableStyleMedium2" showFirstColumn="0" showLastColumn="0" showRowStripes="1" showColumnStripes="0"/>
</table>
</file>

<file path=xl/tables/table142.xml><?xml version="1.0" encoding="utf-8"?>
<table xmlns="http://schemas.openxmlformats.org/spreadsheetml/2006/main" id="137" name="Tabel34161719246531118128138" displayName="Tabel34161719246531118128138" ref="A74:B80" totalsRowShown="0" headerRowDxfId="657" tableBorderDxfId="655" headerRowBorderDxfId="656" totalsRowBorderDxfId="654">
  <tableColumns count="2">
    <tableColumn id="1" name="Omschrijving" dataDxfId="653"/>
    <tableColumn id="3" name="Bedrag" dataDxfId="652"/>
  </tableColumns>
  <tableStyleInfo name="TableStyleMedium2" showFirstColumn="0" showLastColumn="0" showRowStripes="1" showColumnStripes="0"/>
</table>
</file>

<file path=xl/tables/table143.xml><?xml version="1.0" encoding="utf-8"?>
<table xmlns="http://schemas.openxmlformats.org/spreadsheetml/2006/main" id="138" name="Tabel34161720256637119129139" displayName="Tabel34161720256637119129139" ref="A84:B90" totalsRowShown="0" headerRowDxfId="651" tableBorderDxfId="649" headerRowBorderDxfId="650" totalsRowBorderDxfId="648">
  <tableColumns count="2">
    <tableColumn id="1" name="Omschrijving" dataDxfId="647"/>
    <tableColumn id="3" name="Bedrag" dataDxfId="646"/>
  </tableColumns>
  <tableStyleInfo name="TableStyleMedium2" showFirstColumn="0" showLastColumn="0" showRowStripes="1" showColumnStripes="0"/>
</table>
</file>

<file path=xl/tables/table144.xml><?xml version="1.0" encoding="utf-8"?>
<table xmlns="http://schemas.openxmlformats.org/spreadsheetml/2006/main" id="139" name="Tabel1810242120130140" displayName="Tabel1810242120130140" ref="A2:BC6" totalsRowShown="0" headerRowDxfId="645" dataDxfId="644" tableBorderDxfId="643">
  <tableColumns count="55">
    <tableColumn id="1" name="Werkpakket 1" dataDxfId="642"/>
    <tableColumn id="2" name="Kostensoort *" dataDxfId="641"/>
    <tableColumn id="3" name="Uitvoerende derde partij (Niet van toepassing indien interne kosten)" dataDxfId="640"/>
    <tableColumn id="4" name="Werkzaamheden (inclusief een toelichting op het bedrag)" dataDxfId="639"/>
    <tableColumn id="5" name="Aantal uren" dataDxfId="638">
      <calculatedColumnFormula>SUMIF('Uren en tariefberekening'!A:A,$D$1,'Uren en tariefberekening'!K:K)</calculatedColumnFormula>
    </tableColumn>
    <tableColumn id="6" name="Uurtarief" dataDxfId="637">
      <calculatedColumnFormula>(SUMIF('Uren en tariefberekening'!A:A,$D$1,'Uren en tariefberekening'!L:L))/(SUMIF('Uren en tariefberekening'!A:A,$D$1,'Uren en tariefberekening'!K:K))</calculatedColumnFormula>
    </tableColumn>
    <tableColumn id="7" name="Totale kosten" dataDxfId="636"/>
    <tableColumn id="8" name="jan-21" dataDxfId="635"/>
    <tableColumn id="9" name="feb-21" dataDxfId="634"/>
    <tableColumn id="10" name="mrt-21" dataDxfId="633"/>
    <tableColumn id="11" name="apr-21" dataDxfId="632"/>
    <tableColumn id="12" name="mei-21" dataDxfId="631"/>
    <tableColumn id="13" name="jun-21" dataDxfId="630"/>
    <tableColumn id="14" name="jul-21" dataDxfId="629"/>
    <tableColumn id="15" name="aug-21" dataDxfId="628"/>
    <tableColumn id="16" name="sep-21" dataDxfId="627"/>
    <tableColumn id="17" name="okt-21" dataDxfId="626"/>
    <tableColumn id="18" name="nov-21" dataDxfId="625"/>
    <tableColumn id="19" name="dec-21" dataDxfId="624"/>
    <tableColumn id="20" name="jan-22" dataDxfId="623"/>
    <tableColumn id="21" name="feb-22" dataDxfId="622"/>
    <tableColumn id="22" name="mrt-22" dataDxfId="621"/>
    <tableColumn id="23" name="apr-22" dataDxfId="620"/>
    <tableColumn id="24" name="mei-22" dataDxfId="619"/>
    <tableColumn id="25" name="jun-22" dataDxfId="618"/>
    <tableColumn id="26" name="jul-22" dataDxfId="617"/>
    <tableColumn id="27" name="aug-22" dataDxfId="616"/>
    <tableColumn id="28" name="sep-22" dataDxfId="615"/>
    <tableColumn id="29" name="okt-22" dataDxfId="614"/>
    <tableColumn id="30" name="nov-22" dataDxfId="613"/>
    <tableColumn id="31" name="dec-22" dataDxfId="612"/>
    <tableColumn id="32" name="jan-23" dataDxfId="611"/>
    <tableColumn id="33" name="feb-23" dataDxfId="610"/>
    <tableColumn id="34" name="mrt-23" dataDxfId="609"/>
    <tableColumn id="35" name="apr-23" dataDxfId="608"/>
    <tableColumn id="36" name="mei-23" dataDxfId="607"/>
    <tableColumn id="37" name="jun-23" dataDxfId="606"/>
    <tableColumn id="38" name="jul-23" dataDxfId="605"/>
    <tableColumn id="39" name="aug-23" dataDxfId="604"/>
    <tableColumn id="40" name="sep-23" dataDxfId="603"/>
    <tableColumn id="41" name="okt-23" dataDxfId="602"/>
    <tableColumn id="42" name="nov-23" dataDxfId="601"/>
    <tableColumn id="43" name="dec-23" dataDxfId="600"/>
    <tableColumn id="44" name="jan-222" dataDxfId="599"/>
    <tableColumn id="45" name="feb-223" dataDxfId="598"/>
    <tableColumn id="46" name="mrt-224" dataDxfId="597"/>
    <tableColumn id="47" name="apr-225" dataDxfId="596"/>
    <tableColumn id="48" name="mei-226" dataDxfId="595"/>
    <tableColumn id="49" name="jun-227" dataDxfId="594"/>
    <tableColumn id="50" name="jul-228" dataDxfId="593"/>
    <tableColumn id="51" name="aug-229" dataDxfId="592"/>
    <tableColumn id="52" name="sep-2210" dataDxfId="591"/>
    <tableColumn id="53" name="okt-2211" dataDxfId="590"/>
    <tableColumn id="54" name="nov-2212" dataDxfId="589"/>
    <tableColumn id="55" name="dec-2213" dataDxfId="588"/>
  </tableColumns>
  <tableStyleInfo name="TableStyleMedium2" showFirstColumn="0" showLastColumn="0" showRowStripes="1" showColumnStripes="0"/>
</table>
</file>

<file path=xl/tables/table145.xml><?xml version="1.0" encoding="utf-8"?>
<table xmlns="http://schemas.openxmlformats.org/spreadsheetml/2006/main" id="140" name="Tabel2015810347121131141" displayName="Tabel2015810347121131141" ref="A10:BC14" totalsRowShown="0" headerRowDxfId="587" dataDxfId="585" headerRowBorderDxfId="586">
  <tableColumns count="55">
    <tableColumn id="1" name="Werkpakket 2" dataDxfId="584"/>
    <tableColumn id="2" name="Kostensoort *" dataDxfId="583"/>
    <tableColumn id="3" name="Uitvoerende derde partij (Niet van toepassing indien interne kosten)" dataDxfId="582"/>
    <tableColumn id="4" name="Werkzaamheden (inclusief een toelichting op het bedrag)" dataDxfId="581"/>
    <tableColumn id="5" name="Aantal uren" dataDxfId="580">
      <calculatedColumnFormula>SUMIF('Uren en tariefberekening'!A:A,$D$1,'Uren en tariefberekening'!M:M)</calculatedColumnFormula>
    </tableColumn>
    <tableColumn id="6" name="Uurtarief" dataDxfId="579">
      <calculatedColumnFormula>(SUMIF('Uren en tariefberekening'!A:A,$D$1,'Uren en tariefberekening'!L:L))/(SUMIF('Uren en tariefberekening'!A:A,$D$1,'Uren en tariefberekening'!K:K))</calculatedColumnFormula>
    </tableColumn>
    <tableColumn id="7" name="Totale kosten"/>
    <tableColumn id="8" name="jan-21" dataDxfId="578"/>
    <tableColumn id="9" name="feb-21" dataDxfId="577"/>
    <tableColumn id="10" name="mrt-21" dataDxfId="576"/>
    <tableColumn id="11" name="apr-21" dataDxfId="575"/>
    <tableColumn id="12" name="mei-21" dataDxfId="574"/>
    <tableColumn id="13" name="jun-21" dataDxfId="573"/>
    <tableColumn id="14" name="jul-21" dataDxfId="572"/>
    <tableColumn id="15" name="aug-21" dataDxfId="571"/>
    <tableColumn id="16" name="sep-21" dataDxfId="570"/>
    <tableColumn id="17" name="okt-21" dataDxfId="569"/>
    <tableColumn id="18" name="nov-21" dataDxfId="568"/>
    <tableColumn id="19" name="dec-21" dataDxfId="567"/>
    <tableColumn id="20" name="jan-22" dataDxfId="566"/>
    <tableColumn id="21" name="feb-22" dataDxfId="565"/>
    <tableColumn id="22" name="mrt-22" dataDxfId="564"/>
    <tableColumn id="23" name="apr-22" dataDxfId="563"/>
    <tableColumn id="24" name="mei-22" dataDxfId="562"/>
    <tableColumn id="25" name="jun-22" dataDxfId="561"/>
    <tableColumn id="26" name="jul-22" dataDxfId="560"/>
    <tableColumn id="27" name="aug-22" dataDxfId="559"/>
    <tableColumn id="28" name="sep-22" dataDxfId="558"/>
    <tableColumn id="29" name="okt-22" dataDxfId="557"/>
    <tableColumn id="30" name="nov-22" dataDxfId="556"/>
    <tableColumn id="31" name="dec-22" dataDxfId="555"/>
    <tableColumn id="32" name="jan-23" dataDxfId="554"/>
    <tableColumn id="33" name="feb-23" dataDxfId="553"/>
    <tableColumn id="34" name="mrt-23" dataDxfId="552"/>
    <tableColumn id="35" name="apr-23" dataDxfId="551"/>
    <tableColumn id="36" name="mei-23" dataDxfId="550"/>
    <tableColumn id="37" name="jun-23" dataDxfId="549"/>
    <tableColumn id="38" name="jul-23" dataDxfId="548"/>
    <tableColumn id="39" name="aug-23" dataDxfId="547"/>
    <tableColumn id="40" name="sep-23" dataDxfId="546"/>
    <tableColumn id="41" name="okt-23" dataDxfId="545"/>
    <tableColumn id="42" name="nov-23" dataDxfId="544"/>
    <tableColumn id="43" name="dec-23" dataDxfId="543"/>
    <tableColumn id="44" name="jan-222" dataDxfId="542"/>
    <tableColumn id="45" name="feb-223" dataDxfId="541"/>
    <tableColumn id="46" name="mrt-224" dataDxfId="540"/>
    <tableColumn id="47" name="apr-225" dataDxfId="539"/>
    <tableColumn id="48" name="mei-226" dataDxfId="538"/>
    <tableColumn id="49" name="jun-227" dataDxfId="537"/>
    <tableColumn id="50" name="jul-228" dataDxfId="536"/>
    <tableColumn id="51" name="aug-229" dataDxfId="535"/>
    <tableColumn id="52" name="sep-2210" dataDxfId="534"/>
    <tableColumn id="53" name="okt-2211" dataDxfId="533"/>
    <tableColumn id="54" name="nov-2212" dataDxfId="532"/>
    <tableColumn id="55" name="dec-2213" dataDxfId="531"/>
  </tableColumns>
  <tableStyleInfo name="TableStyleMedium2" showFirstColumn="0" showLastColumn="0" showRowStripes="1" showColumnStripes="0"/>
</table>
</file>

<file path=xl/tables/table146.xml><?xml version="1.0" encoding="utf-8"?>
<table xmlns="http://schemas.openxmlformats.org/spreadsheetml/2006/main" id="141" name="Tabel2115910452122132142" displayName="Tabel2115910452122132142" ref="A16:BC20" totalsRowShown="0" headerRowDxfId="530" dataDxfId="528" headerRowBorderDxfId="529">
  <tableColumns count="55">
    <tableColumn id="1" name="Werkpakket 3" dataDxfId="527"/>
    <tableColumn id="2" name="Kostensoort *" dataDxfId="526"/>
    <tableColumn id="3" name="Uitvoerende derde partij (Niet van toepassing indien interne kosten)" dataDxfId="525"/>
    <tableColumn id="4" name="Werkzaamheden (inclusief een toelichting op het bedrag)" dataDxfId="524"/>
    <tableColumn id="5" name="Aantal uren" dataDxfId="523">
      <calculatedColumnFormula>SUMIF('Uren en tariefberekening'!A:A,$D$1,'Uren en tariefberekening'!O:O)</calculatedColumnFormula>
    </tableColumn>
    <tableColumn id="6" name="Uurtarief" dataDxfId="522">
      <calculatedColumnFormula>(SUMIF('Uren en tariefberekening'!A:A,$D$1,'Uren en tariefberekening'!L:L))/(SUMIF('Uren en tariefberekening'!A:A,$D$1,'Uren en tariefberekening'!K:K))</calculatedColumnFormula>
    </tableColumn>
    <tableColumn id="7" name="Totale kosten"/>
    <tableColumn id="8" name="jan-21" dataDxfId="521"/>
    <tableColumn id="9" name="feb-21" dataDxfId="520"/>
    <tableColumn id="10" name="mrt-21" dataDxfId="519"/>
    <tableColumn id="11" name="apr-21" dataDxfId="518"/>
    <tableColumn id="12" name="mei-21" dataDxfId="517"/>
    <tableColumn id="13" name="jun-21" dataDxfId="516"/>
    <tableColumn id="14" name="jul-21" dataDxfId="515"/>
    <tableColumn id="15" name="aug-21" dataDxfId="514"/>
    <tableColumn id="16" name="sep-21" dataDxfId="513"/>
    <tableColumn id="17" name="okt-21" dataDxfId="512"/>
    <tableColumn id="18" name="nov-21" dataDxfId="511"/>
    <tableColumn id="19" name="dec-21" dataDxfId="510"/>
    <tableColumn id="20" name="jan-22" dataDxfId="509"/>
    <tableColumn id="21" name="feb-22" dataDxfId="508"/>
    <tableColumn id="22" name="mrt-22" dataDxfId="507"/>
    <tableColumn id="23" name="apr-22" dataDxfId="506"/>
    <tableColumn id="24" name="mei-22" dataDxfId="505"/>
    <tableColumn id="25" name="jun-22" dataDxfId="504"/>
    <tableColumn id="26" name="jul-22" dataDxfId="503"/>
    <tableColumn id="27" name="aug-22" dataDxfId="502"/>
    <tableColumn id="28" name="sep-22" dataDxfId="501"/>
    <tableColumn id="29" name="okt-22" dataDxfId="500"/>
    <tableColumn id="30" name="nov-22" dataDxfId="499"/>
    <tableColumn id="31" name="dec-22" dataDxfId="498"/>
    <tableColumn id="32" name="jan-23" dataDxfId="497"/>
    <tableColumn id="33" name="feb-23" dataDxfId="496"/>
    <tableColumn id="34" name="mrt-23" dataDxfId="495"/>
    <tableColumn id="35" name="apr-23" dataDxfId="494"/>
    <tableColumn id="36" name="mei-23" dataDxfId="493"/>
    <tableColumn id="37" name="jun-23" dataDxfId="492"/>
    <tableColumn id="38" name="jul-23" dataDxfId="491"/>
    <tableColumn id="39" name="aug-23" dataDxfId="490"/>
    <tableColumn id="40" name="sep-23" dataDxfId="489"/>
    <tableColumn id="41" name="okt-23" dataDxfId="488"/>
    <tableColumn id="42" name="nov-23" dataDxfId="487"/>
    <tableColumn id="43" name="dec-23" dataDxfId="486"/>
    <tableColumn id="44" name="jan-222" dataDxfId="485"/>
    <tableColumn id="45" name="feb-223" dataDxfId="484"/>
    <tableColumn id="46" name="mrt-224" dataDxfId="483"/>
    <tableColumn id="47" name="apr-225" dataDxfId="482"/>
    <tableColumn id="48" name="mei-226" dataDxfId="481"/>
    <tableColumn id="49" name="jun-227" dataDxfId="480"/>
    <tableColumn id="50" name="jul-228" dataDxfId="479"/>
    <tableColumn id="51" name="aug-229" dataDxfId="478"/>
    <tableColumn id="52" name="sep-2210" dataDxfId="477"/>
    <tableColumn id="53" name="okt-2211" dataDxfId="476"/>
    <tableColumn id="54" name="nov-2212" dataDxfId="475"/>
    <tableColumn id="55" name="dec-2213" dataDxfId="474"/>
  </tableColumns>
  <tableStyleInfo name="TableStyleMedium2" showFirstColumn="0" showLastColumn="0" showRowStripes="1" showColumnStripes="0"/>
</table>
</file>

<file path=xl/tables/table147.xml><?xml version="1.0" encoding="utf-8"?>
<table xmlns="http://schemas.openxmlformats.org/spreadsheetml/2006/main" id="142" name="Tabel2216010557123133143" displayName="Tabel2216010557123133143" ref="A22:BC26" totalsRowShown="0" headerRowDxfId="473" dataDxfId="471" headerRowBorderDxfId="472">
  <tableColumns count="55">
    <tableColumn id="1" name="Werkpakket 4" dataDxfId="470"/>
    <tableColumn id="2" name="Kostensoort *" dataDxfId="469"/>
    <tableColumn id="3" name="Uitvoerende derde partij (Niet van toepassing indien interne kosten)" dataDxfId="468"/>
    <tableColumn id="4" name="Werkzaamheden (inclusief een toelichting op het bedrag)" dataDxfId="467"/>
    <tableColumn id="5" name="Aantal uren" dataDxfId="466">
      <calculatedColumnFormula>SUMIF('Uren en tariefberekening'!A:A,$D$1,'Uren en tariefberekening'!Q:Q)</calculatedColumnFormula>
    </tableColumn>
    <tableColumn id="6" name="Uurtarief" dataDxfId="465">
      <calculatedColumnFormula>(SUMIF('Uren en tariefberekening'!A:A,$D$1,'Uren en tariefberekening'!L:L))/(SUMIF('Uren en tariefberekening'!A:A,$D$1,'Uren en tariefberekening'!K:K))</calculatedColumnFormula>
    </tableColumn>
    <tableColumn id="7" name="Totale kosten"/>
    <tableColumn id="8" name="jan-21" dataDxfId="464"/>
    <tableColumn id="9" name="feb-21" dataDxfId="463"/>
    <tableColumn id="10" name="mrt-21" dataDxfId="462"/>
    <tableColumn id="11" name="apr-21" dataDxfId="461"/>
    <tableColumn id="12" name="mei-21" dataDxfId="460"/>
    <tableColumn id="13" name="jun-21" dataDxfId="459"/>
    <tableColumn id="14" name="jul-21" dataDxfId="458"/>
    <tableColumn id="15" name="aug-21" dataDxfId="457"/>
    <tableColumn id="16" name="sep-21" dataDxfId="456"/>
    <tableColumn id="17" name="okt-21" dataDxfId="455"/>
    <tableColumn id="18" name="nov-21" dataDxfId="454"/>
    <tableColumn id="19" name="dec-21" dataDxfId="453"/>
    <tableColumn id="20" name="jan-22" dataDxfId="452"/>
    <tableColumn id="21" name="feb-22" dataDxfId="451"/>
    <tableColumn id="22" name="mrt-22" dataDxfId="450"/>
    <tableColumn id="23" name="apr-22" dataDxfId="449"/>
    <tableColumn id="24" name="mei-22" dataDxfId="448"/>
    <tableColumn id="25" name="jun-22" dataDxfId="447"/>
    <tableColumn id="26" name="jul-22" dataDxfId="446"/>
    <tableColumn id="27" name="aug-22" dataDxfId="445"/>
    <tableColumn id="28" name="sep-22" dataDxfId="444"/>
    <tableColumn id="29" name="okt-22" dataDxfId="443"/>
    <tableColumn id="30" name="nov-22" dataDxfId="442"/>
    <tableColumn id="31" name="dec-22" dataDxfId="441"/>
    <tableColumn id="32" name="jan-23" dataDxfId="440"/>
    <tableColumn id="33" name="feb-23" dataDxfId="439"/>
    <tableColumn id="34" name="mrt-23" dataDxfId="438"/>
    <tableColumn id="35" name="apr-23" dataDxfId="437"/>
    <tableColumn id="36" name="mei-23" dataDxfId="436"/>
    <tableColumn id="37" name="jun-23" dataDxfId="435"/>
    <tableColumn id="38" name="jul-23" dataDxfId="434"/>
    <tableColumn id="39" name="aug-23" dataDxfId="433"/>
    <tableColumn id="40" name="sep-23" dataDxfId="432"/>
    <tableColumn id="41" name="okt-23" dataDxfId="431"/>
    <tableColumn id="42" name="nov-23" dataDxfId="430"/>
    <tableColumn id="43" name="dec-23" dataDxfId="429"/>
    <tableColumn id="44" name="jan-222" dataDxfId="428"/>
    <tableColumn id="45" name="feb-223" dataDxfId="427"/>
    <tableColumn id="46" name="mrt-224" dataDxfId="426"/>
    <tableColumn id="47" name="apr-225" dataDxfId="425"/>
    <tableColumn id="48" name="mei-226" dataDxfId="424"/>
    <tableColumn id="49" name="jun-227" dataDxfId="423"/>
    <tableColumn id="50" name="jul-228" dataDxfId="422"/>
    <tableColumn id="51" name="aug-229" dataDxfId="421"/>
    <tableColumn id="52" name="sep-2210" dataDxfId="420"/>
    <tableColumn id="53" name="okt-2211" dataDxfId="419"/>
    <tableColumn id="54" name="nov-2212" dataDxfId="418"/>
    <tableColumn id="55" name="dec-2213" dataDxfId="417"/>
  </tableColumns>
  <tableStyleInfo name="TableStyleMedium2" showFirstColumn="0" showLastColumn="0" showRowStripes="1" showColumnStripes="0"/>
</table>
</file>

<file path=xl/tables/table148.xml><?xml version="1.0" encoding="utf-8"?>
<table xmlns="http://schemas.openxmlformats.org/spreadsheetml/2006/main" id="143" name="Tabel2316110662124134144" displayName="Tabel2316110662124134144" ref="A28:BC32" totalsRowShown="0" headerRowDxfId="416" dataDxfId="414" headerRowBorderDxfId="415">
  <sortState ref="A29:BC32">
    <sortCondition sortBy="value" ref="AR29:AR32"/>
  </sortState>
  <tableColumns count="55">
    <tableColumn id="1" name="Werkpakket 5" dataDxfId="413"/>
    <tableColumn id="2" name="Kostensoort *" dataDxfId="412"/>
    <tableColumn id="3" name="Uitvoerende derde partij (Niet van toepassing indien interne kosten)" dataDxfId="411"/>
    <tableColumn id="4" name="Werkzaamheden (inclusief een toelichting op het bedrag)" dataDxfId="410"/>
    <tableColumn id="5" name="Aantal uren"/>
    <tableColumn id="6" name="Uurtarief"/>
    <tableColumn id="7" name="Totale kosten"/>
    <tableColumn id="8" name="jan-21" dataDxfId="409"/>
    <tableColumn id="9" name="feb-21" dataDxfId="408"/>
    <tableColumn id="10" name="mrt-21" dataDxfId="407"/>
    <tableColumn id="11" name="apr-21" dataDxfId="406"/>
    <tableColumn id="12" name="mei-21" dataDxfId="405"/>
    <tableColumn id="13" name="jun-21" dataDxfId="404"/>
    <tableColumn id="14" name="jul-21" dataDxfId="403"/>
    <tableColumn id="15" name="aug-21" dataDxfId="402"/>
    <tableColumn id="16" name="sep-21" dataDxfId="401"/>
    <tableColumn id="17" name="okt-21" dataDxfId="400"/>
    <tableColumn id="18" name="nov-21" dataDxfId="399"/>
    <tableColumn id="19" name="dec-21" dataDxfId="398"/>
    <tableColumn id="20" name="jan-22" dataDxfId="397"/>
    <tableColumn id="21" name="feb-22" dataDxfId="396"/>
    <tableColumn id="22" name="mrt-22" dataDxfId="395"/>
    <tableColumn id="23" name="apr-22" dataDxfId="394"/>
    <tableColumn id="24" name="mei-22" dataDxfId="393"/>
    <tableColumn id="25" name="jun-22" dataDxfId="392"/>
    <tableColumn id="26" name="jul-22" dataDxfId="391"/>
    <tableColumn id="27" name="aug-22" dataDxfId="390"/>
    <tableColumn id="28" name="sep-22" dataDxfId="389"/>
    <tableColumn id="29" name="okt-22" dataDxfId="388"/>
    <tableColumn id="30" name="nov-22" dataDxfId="387"/>
    <tableColumn id="31" name="dec-22" dataDxfId="386"/>
    <tableColumn id="32" name="jan-23" dataDxfId="385"/>
    <tableColumn id="33" name="feb-23" dataDxfId="384"/>
    <tableColumn id="34" name="mrt-23" dataDxfId="383"/>
    <tableColumn id="35" name="apr-23" dataDxfId="382"/>
    <tableColumn id="36" name="mei-23" dataDxfId="381"/>
    <tableColumn id="37" name="jun-23" dataDxfId="380"/>
    <tableColumn id="38" name="jul-23" dataDxfId="379"/>
    <tableColumn id="39" name="aug-23" dataDxfId="378"/>
    <tableColumn id="40" name="sep-23" dataDxfId="377"/>
    <tableColumn id="41" name="okt-23" dataDxfId="376"/>
    <tableColumn id="42" name="nov-23" dataDxfId="375"/>
    <tableColumn id="43" name="dec-23" dataDxfId="374"/>
    <tableColumn id="44" name="jan-222" dataDxfId="373"/>
    <tableColumn id="45" name="feb-223" dataDxfId="372"/>
    <tableColumn id="46" name="mrt-224" dataDxfId="371"/>
    <tableColumn id="47" name="apr-225" dataDxfId="370"/>
    <tableColumn id="48" name="mei-226" dataDxfId="369"/>
    <tableColumn id="49" name="jun-227" dataDxfId="368"/>
    <tableColumn id="50" name="jul-228" dataDxfId="367"/>
    <tableColumn id="51" name="aug-229" dataDxfId="366"/>
    <tableColumn id="52" name="sep-2210" dataDxfId="365"/>
    <tableColumn id="53" name="okt-2211" dataDxfId="364"/>
    <tableColumn id="54" name="nov-2212" dataDxfId="363"/>
    <tableColumn id="55" name="dec-2213" dataDxfId="362"/>
  </tableColumns>
  <tableStyleInfo name="TableStyleMedium2" showFirstColumn="0" showLastColumn="0" showRowStripes="1" showColumnStripes="0"/>
</table>
</file>

<file path=xl/tables/table149.xml><?xml version="1.0" encoding="utf-8"?>
<table xmlns="http://schemas.openxmlformats.org/spreadsheetml/2006/main" id="144" name="Tabel3421114115125135145" displayName="Tabel3421114115125135145" ref="A40:D46" totalsRowShown="0" headerRowDxfId="361" dataDxfId="359" tableBorderDxfId="358" headerRowBorderDxfId="360" totalsRowBorderDxfId="357">
  <tableColumns count="4">
    <tableColumn id="1" name="Werkpakket" dataDxfId="356"/>
    <tableColumn id="2" name="Kies type staatssteungrondslag" dataDxfId="355"/>
    <tableColumn id="3" name="subsidie percentage" dataDxfId="354">
      <calculatedColumnFormula>IFERROR(AVERAGE(C36:C40),0)</calculatedColumnFormula>
    </tableColumn>
    <tableColumn id="5" name="totaal subsidie (€) " dataDxfId="353">
      <calculatedColumnFormula>SUM(D39:D39)</calculatedColumnFormula>
    </tableColumn>
  </tableColumns>
  <tableStyleInfo showFirstColumn="0" showLastColumn="0" showRowStripes="1" showColumnStripes="0"/>
</table>
</file>

<file path=xl/tables/table15.xml><?xml version="1.0" encoding="utf-8"?>
<table xmlns="http://schemas.openxmlformats.org/spreadsheetml/2006/main" id="34" name="Tabel34" displayName="Tabel34" ref="A42:D48" totalsRowShown="0" headerRowDxfId="4583" dataDxfId="4581" tableBorderDxfId="4580" headerRowBorderDxfId="4582" totalsRowBorderDxfId="4579">
  <tableColumns count="4">
    <tableColumn id="1" name="Werkpakket" dataDxfId="4578"/>
    <tableColumn id="2" name="Kies type staatssteungrondslag" dataDxfId="4577"/>
    <tableColumn id="3" name="subsidie percentage" dataDxfId="4576"/>
    <tableColumn id="5" name="totaal subsidie (€) " dataDxfId="4575">
      <calculatedColumnFormula>SUM(D41:D41)</calculatedColumnFormula>
    </tableColumn>
  </tableColumns>
  <tableStyleInfo showFirstColumn="0" showLastColumn="0" showRowStripes="1" showColumnStripes="0"/>
</table>
</file>

<file path=xl/tables/table150.xml><?xml version="1.0" encoding="utf-8"?>
<table xmlns="http://schemas.openxmlformats.org/spreadsheetml/2006/main" id="145" name="Tabel3416226318116126136146" displayName="Tabel3416226318116126136146" ref="A52:F60" totalsRowShown="0" headerRowDxfId="352" dataDxfId="350" tableBorderDxfId="349" headerRowBorderDxfId="351" totalsRowBorderDxfId="348">
  <tableColumns count="6">
    <tableColumn id="1" name="Omschrijving Investering" dataDxfId="347"/>
    <tableColumn id="3" name="Aanschafwaarde" dataDxfId="346"/>
    <tableColumn id="4" name="Afschrijvingstermijn in maanden" dataDxfId="345"/>
    <tableColumn id="5" name="Gebruik binnen projectperiode in maanden" dataDxfId="344">
      <calculatedColumnFormula>SUM(D51:D52)</calculatedColumnFormula>
    </tableColumn>
    <tableColumn id="2" name="% toerekening aan project" dataDxfId="343"/>
    <tableColumn id="6" name="Totaal afschrijvingskosten" dataDxfId="342">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51.xml><?xml version="1.0" encoding="utf-8"?>
<table xmlns="http://schemas.openxmlformats.org/spreadsheetml/2006/main" id="146" name="Tabel341617236426117127137147" displayName="Tabel341617236426117127137147" ref="A64:B70" totalsRowShown="0" headerRowDxfId="341" dataDxfId="339" tableBorderDxfId="338" headerRowBorderDxfId="340" totalsRowBorderDxfId="337">
  <tableColumns count="2">
    <tableColumn id="1" name="Omschrijving" dataDxfId="336"/>
    <tableColumn id="3" name="Bedrag" dataDxfId="335">
      <calculatedColumnFormula>SUBTOTAL(109,B60:B64)</calculatedColumnFormula>
    </tableColumn>
  </tableColumns>
  <tableStyleInfo name="TableStyleMedium2" showFirstColumn="0" showLastColumn="0" showRowStripes="1" showColumnStripes="0"/>
</table>
</file>

<file path=xl/tables/table152.xml><?xml version="1.0" encoding="utf-8"?>
<table xmlns="http://schemas.openxmlformats.org/spreadsheetml/2006/main" id="147" name="Tabel34161719246531118128138148" displayName="Tabel34161719246531118128138148" ref="A74:B80" totalsRowShown="0" headerRowDxfId="334" tableBorderDxfId="332" headerRowBorderDxfId="333" totalsRowBorderDxfId="331">
  <tableColumns count="2">
    <tableColumn id="1" name="Omschrijving" dataDxfId="330"/>
    <tableColumn id="3" name="Bedrag" dataDxfId="329"/>
  </tableColumns>
  <tableStyleInfo name="TableStyleMedium2" showFirstColumn="0" showLastColumn="0" showRowStripes="1" showColumnStripes="0"/>
</table>
</file>

<file path=xl/tables/table153.xml><?xml version="1.0" encoding="utf-8"?>
<table xmlns="http://schemas.openxmlformats.org/spreadsheetml/2006/main" id="148" name="Tabel34161720256637119129139149" displayName="Tabel34161720256637119129139149" ref="A84:B90" totalsRowShown="0" headerRowDxfId="328" tableBorderDxfId="326" headerRowBorderDxfId="327" totalsRowBorderDxfId="325">
  <tableColumns count="2">
    <tableColumn id="1" name="Omschrijving" dataDxfId="324"/>
    <tableColumn id="3" name="Bedrag" dataDxfId="323"/>
  </tableColumns>
  <tableStyleInfo name="TableStyleMedium2" showFirstColumn="0" showLastColumn="0" showRowStripes="1" showColumnStripes="0"/>
</table>
</file>

<file path=xl/tables/table154.xml><?xml version="1.0" encoding="utf-8"?>
<table xmlns="http://schemas.openxmlformats.org/spreadsheetml/2006/main" id="149" name="Tabel1810242120130140150" displayName="Tabel1810242120130140150" ref="A2:BC6" totalsRowShown="0" headerRowDxfId="322" dataDxfId="321" tableBorderDxfId="320">
  <tableColumns count="55">
    <tableColumn id="1" name="Werkpakket 1" dataDxfId="319"/>
    <tableColumn id="2" name="Kostensoort *" dataDxfId="318"/>
    <tableColumn id="3" name="Uitvoerende derde partij (Niet van toepassing indien interne kosten)" dataDxfId="317"/>
    <tableColumn id="4" name="Werkzaamheden (inclusief een toelichting op het bedrag)" dataDxfId="316"/>
    <tableColumn id="5" name="Aantal uren" dataDxfId="315">
      <calculatedColumnFormula>SUMIF('Uren en tariefberekening'!A:A,$D$1,'Uren en tariefberekening'!K:K)</calculatedColumnFormula>
    </tableColumn>
    <tableColumn id="6" name="Uurtarief" dataDxfId="314">
      <calculatedColumnFormula>(SUMIF('Uren en tariefberekening'!A:A,$D$1,'Uren en tariefberekening'!L:L))/(SUMIF('Uren en tariefberekening'!A:A,$D$1,'Uren en tariefberekening'!K:K))</calculatedColumnFormula>
    </tableColumn>
    <tableColumn id="7" name="Totale kosten" dataDxfId="313"/>
    <tableColumn id="8" name="jan-21" dataDxfId="312"/>
    <tableColumn id="9" name="feb-21" dataDxfId="311"/>
    <tableColumn id="10" name="mrt-21" dataDxfId="310"/>
    <tableColumn id="11" name="apr-21" dataDxfId="309"/>
    <tableColumn id="12" name="mei-21" dataDxfId="308"/>
    <tableColumn id="13" name="jun-21" dataDxfId="307"/>
    <tableColumn id="14" name="jul-21" dataDxfId="306"/>
    <tableColumn id="15" name="aug-21" dataDxfId="305"/>
    <tableColumn id="16" name="sep-21" dataDxfId="304"/>
    <tableColumn id="17" name="okt-21" dataDxfId="303"/>
    <tableColumn id="18" name="nov-21" dataDxfId="302"/>
    <tableColumn id="19" name="dec-21" dataDxfId="301"/>
    <tableColumn id="20" name="jan-22" dataDxfId="300"/>
    <tableColumn id="21" name="feb-22" dataDxfId="299"/>
    <tableColumn id="22" name="mrt-22" dataDxfId="298"/>
    <tableColumn id="23" name="apr-22" dataDxfId="297"/>
    <tableColumn id="24" name="mei-22" dataDxfId="296"/>
    <tableColumn id="25" name="jun-22" dataDxfId="295"/>
    <tableColumn id="26" name="jul-22" dataDxfId="294"/>
    <tableColumn id="27" name="aug-22" dataDxfId="293"/>
    <tableColumn id="28" name="sep-22" dataDxfId="292"/>
    <tableColumn id="29" name="okt-22" dataDxfId="291"/>
    <tableColumn id="30" name="nov-22" dataDxfId="290"/>
    <tableColumn id="31" name="dec-22" dataDxfId="289"/>
    <tableColumn id="32" name="jan-23" dataDxfId="288"/>
    <tableColumn id="33" name="feb-23" dataDxfId="287"/>
    <tableColumn id="34" name="mrt-23" dataDxfId="286"/>
    <tableColumn id="35" name="apr-23" dataDxfId="285"/>
    <tableColumn id="36" name="mei-23" dataDxfId="284"/>
    <tableColumn id="37" name="jun-23" dataDxfId="283"/>
    <tableColumn id="38" name="jul-23" dataDxfId="282"/>
    <tableColumn id="39" name="aug-23" dataDxfId="281"/>
    <tableColumn id="40" name="sep-23" dataDxfId="280"/>
    <tableColumn id="41" name="okt-23" dataDxfId="279"/>
    <tableColumn id="42" name="nov-23" dataDxfId="278"/>
    <tableColumn id="43" name="dec-23" dataDxfId="277"/>
    <tableColumn id="44" name="jan-222" dataDxfId="276"/>
    <tableColumn id="45" name="feb-223" dataDxfId="275"/>
    <tableColumn id="46" name="mrt-224" dataDxfId="274"/>
    <tableColumn id="47" name="apr-225" dataDxfId="273"/>
    <tableColumn id="48" name="mei-226" dataDxfId="272"/>
    <tableColumn id="49" name="jun-227" dataDxfId="271"/>
    <tableColumn id="50" name="jul-228" dataDxfId="270"/>
    <tableColumn id="51" name="aug-229" dataDxfId="269"/>
    <tableColumn id="52" name="sep-2210" dataDxfId="268"/>
    <tableColumn id="53" name="okt-2211" dataDxfId="267"/>
    <tableColumn id="54" name="nov-2212" dataDxfId="266"/>
    <tableColumn id="55" name="dec-2213" dataDxfId="265"/>
  </tableColumns>
  <tableStyleInfo name="TableStyleMedium2" showFirstColumn="0" showLastColumn="0" showRowStripes="1" showColumnStripes="0"/>
</table>
</file>

<file path=xl/tables/table155.xml><?xml version="1.0" encoding="utf-8"?>
<table xmlns="http://schemas.openxmlformats.org/spreadsheetml/2006/main" id="150" name="Tabel2015810347121131141151" displayName="Tabel2015810347121131141151" ref="A10:BC14" totalsRowShown="0" headerRowDxfId="264" dataDxfId="262" headerRowBorderDxfId="263">
  <tableColumns count="55">
    <tableColumn id="1" name="Werkpakket 2" dataDxfId="261"/>
    <tableColumn id="2" name="Kostensoort *" dataDxfId="260"/>
    <tableColumn id="3" name="Uitvoerende derde partij (Niet van toepassing indien interne kosten)" dataDxfId="259"/>
    <tableColumn id="4" name="Werkzaamheden (inclusief een toelichting op het bedrag)" dataDxfId="258"/>
    <tableColumn id="5" name="Aantal uren" dataDxfId="257">
      <calculatedColumnFormula>SUMIF('Uren en tariefberekening'!A:A,$D$1,'Uren en tariefberekening'!M:M)</calculatedColumnFormula>
    </tableColumn>
    <tableColumn id="6" name="Uurtarief" dataDxfId="256">
      <calculatedColumnFormula>(SUMIF('Uren en tariefberekening'!A:A,$D$1,'Uren en tariefberekening'!L:L))/(SUMIF('Uren en tariefberekening'!A:A,$D$1,'Uren en tariefberekening'!K:K))</calculatedColumnFormula>
    </tableColumn>
    <tableColumn id="7" name="Totale kosten"/>
    <tableColumn id="8" name="jan-21" dataDxfId="255"/>
    <tableColumn id="9" name="feb-21" dataDxfId="254"/>
    <tableColumn id="10" name="mrt-21" dataDxfId="253"/>
    <tableColumn id="11" name="apr-21" dataDxfId="252"/>
    <tableColumn id="12" name="mei-21" dataDxfId="251"/>
    <tableColumn id="13" name="jun-21" dataDxfId="250"/>
    <tableColumn id="14" name="jul-21" dataDxfId="249"/>
    <tableColumn id="15" name="aug-21" dataDxfId="248"/>
    <tableColumn id="16" name="sep-21" dataDxfId="247"/>
    <tableColumn id="17" name="okt-21" dataDxfId="246"/>
    <tableColumn id="18" name="nov-21" dataDxfId="245"/>
    <tableColumn id="19" name="dec-21" dataDxfId="244"/>
    <tableColumn id="20" name="jan-22" dataDxfId="243"/>
    <tableColumn id="21" name="feb-22" dataDxfId="242"/>
    <tableColumn id="22" name="mrt-22" dataDxfId="241"/>
    <tableColumn id="23" name="apr-22" dataDxfId="240"/>
    <tableColumn id="24" name="mei-22" dataDxfId="239"/>
    <tableColumn id="25" name="jun-22" dataDxfId="238"/>
    <tableColumn id="26" name="jul-22" dataDxfId="237"/>
    <tableColumn id="27" name="aug-22" dataDxfId="236"/>
    <tableColumn id="28" name="sep-22" dataDxfId="235"/>
    <tableColumn id="29" name="okt-22" dataDxfId="234"/>
    <tableColumn id="30" name="nov-22" dataDxfId="233"/>
    <tableColumn id="31" name="dec-22" dataDxfId="232"/>
    <tableColumn id="32" name="jan-23" dataDxfId="231"/>
    <tableColumn id="33" name="feb-23" dataDxfId="230"/>
    <tableColumn id="34" name="mrt-23" dataDxfId="229"/>
    <tableColumn id="35" name="apr-23" dataDxfId="228"/>
    <tableColumn id="36" name="mei-23" dataDxfId="227"/>
    <tableColumn id="37" name="jun-23" dataDxfId="226"/>
    <tableColumn id="38" name="jul-23" dataDxfId="225"/>
    <tableColumn id="39" name="aug-23" dataDxfId="224"/>
    <tableColumn id="40" name="sep-23" dataDxfId="223"/>
    <tableColumn id="41" name="okt-23" dataDxfId="222"/>
    <tableColumn id="42" name="nov-23" dataDxfId="221"/>
    <tableColumn id="43" name="dec-23" dataDxfId="220"/>
    <tableColumn id="44" name="jan-222" dataDxfId="219"/>
    <tableColumn id="45" name="feb-223" dataDxfId="218"/>
    <tableColumn id="46" name="mrt-224" dataDxfId="217"/>
    <tableColumn id="47" name="apr-225" dataDxfId="216"/>
    <tableColumn id="48" name="mei-226" dataDxfId="215"/>
    <tableColumn id="49" name="jun-227" dataDxfId="214"/>
    <tableColumn id="50" name="jul-228" dataDxfId="213"/>
    <tableColumn id="51" name="aug-229" dataDxfId="212"/>
    <tableColumn id="52" name="sep-2210" dataDxfId="211"/>
    <tableColumn id="53" name="okt-2211" dataDxfId="210"/>
    <tableColumn id="54" name="nov-2212" dataDxfId="209"/>
    <tableColumn id="55" name="dec-2213" dataDxfId="208"/>
  </tableColumns>
  <tableStyleInfo name="TableStyleMedium2" showFirstColumn="0" showLastColumn="0" showRowStripes="1" showColumnStripes="0"/>
</table>
</file>

<file path=xl/tables/table156.xml><?xml version="1.0" encoding="utf-8"?>
<table xmlns="http://schemas.openxmlformats.org/spreadsheetml/2006/main" id="151" name="Tabel2115910452122132142152" displayName="Tabel2115910452122132142152" ref="A16:BC20" totalsRowShown="0" headerRowDxfId="207" dataDxfId="205" headerRowBorderDxfId="206">
  <tableColumns count="55">
    <tableColumn id="1" name="Werkpakket 3" dataDxfId="204"/>
    <tableColumn id="2" name="Kostensoort *" dataDxfId="203"/>
    <tableColumn id="3" name="Uitvoerende derde partij (Niet van toepassing indien interne kosten)" dataDxfId="202"/>
    <tableColumn id="4" name="Werkzaamheden (inclusief een toelichting op het bedrag)" dataDxfId="201"/>
    <tableColumn id="5" name="Aantal uren" dataDxfId="200">
      <calculatedColumnFormula>SUMIF('Uren en tariefberekening'!A:A,$D$1,'Uren en tariefberekening'!O:O)</calculatedColumnFormula>
    </tableColumn>
    <tableColumn id="6" name="Uurtarief" dataDxfId="199">
      <calculatedColumnFormula>(SUMIF('Uren en tariefberekening'!A:A,$D$1,'Uren en tariefberekening'!L:L))/(SUMIF('Uren en tariefberekening'!A:A,$D$1,'Uren en tariefberekening'!K:K))</calculatedColumnFormula>
    </tableColumn>
    <tableColumn id="7" name="Totale kosten"/>
    <tableColumn id="8" name="jan-21" dataDxfId="198"/>
    <tableColumn id="9" name="feb-21" dataDxfId="197"/>
    <tableColumn id="10" name="mrt-21" dataDxfId="196"/>
    <tableColumn id="11" name="apr-21" dataDxfId="195"/>
    <tableColumn id="12" name="mei-21" dataDxfId="194"/>
    <tableColumn id="13" name="jun-21" dataDxfId="193"/>
    <tableColumn id="14" name="jul-21" dataDxfId="192"/>
    <tableColumn id="15" name="aug-21" dataDxfId="191"/>
    <tableColumn id="16" name="sep-21" dataDxfId="190"/>
    <tableColumn id="17" name="okt-21" dataDxfId="189"/>
    <tableColumn id="18" name="nov-21" dataDxfId="188"/>
    <tableColumn id="19" name="dec-21" dataDxfId="187"/>
    <tableColumn id="20" name="jan-22" dataDxfId="186"/>
    <tableColumn id="21" name="feb-22" dataDxfId="185"/>
    <tableColumn id="22" name="mrt-22" dataDxfId="184"/>
    <tableColumn id="23" name="apr-22" dataDxfId="183"/>
    <tableColumn id="24" name="mei-22" dataDxfId="182"/>
    <tableColumn id="25" name="jun-22" dataDxfId="181"/>
    <tableColumn id="26" name="jul-22" dataDxfId="180"/>
    <tableColumn id="27" name="aug-22" dataDxfId="179"/>
    <tableColumn id="28" name="sep-22" dataDxfId="178"/>
    <tableColumn id="29" name="okt-22" dataDxfId="177"/>
    <tableColumn id="30" name="nov-22" dataDxfId="176"/>
    <tableColumn id="31" name="dec-22" dataDxfId="175"/>
    <tableColumn id="32" name="jan-23" dataDxfId="174"/>
    <tableColumn id="33" name="feb-23" dataDxfId="173"/>
    <tableColumn id="34" name="mrt-23" dataDxfId="172"/>
    <tableColumn id="35" name="apr-23" dataDxfId="171"/>
    <tableColumn id="36" name="mei-23" dataDxfId="170"/>
    <tableColumn id="37" name="jun-23" dataDxfId="169"/>
    <tableColumn id="38" name="jul-23" dataDxfId="168"/>
    <tableColumn id="39" name="aug-23" dataDxfId="167"/>
    <tableColumn id="40" name="sep-23" dataDxfId="166"/>
    <tableColumn id="41" name="okt-23" dataDxfId="165"/>
    <tableColumn id="42" name="nov-23" dataDxfId="164"/>
    <tableColumn id="43" name="dec-23" dataDxfId="163"/>
    <tableColumn id="44" name="jan-222" dataDxfId="162"/>
    <tableColumn id="45" name="feb-223" dataDxfId="161"/>
    <tableColumn id="46" name="mrt-224" dataDxfId="160"/>
    <tableColumn id="47" name="apr-225" dataDxfId="159"/>
    <tableColumn id="48" name="mei-226" dataDxfId="158"/>
    <tableColumn id="49" name="jun-227" dataDxfId="157"/>
    <tableColumn id="50" name="jul-228" dataDxfId="156"/>
    <tableColumn id="51" name="aug-229" dataDxfId="155"/>
    <tableColumn id="52" name="sep-2210" dataDxfId="154"/>
    <tableColumn id="53" name="okt-2211" dataDxfId="153"/>
    <tableColumn id="54" name="nov-2212" dataDxfId="152"/>
    <tableColumn id="55" name="dec-2213" dataDxfId="151"/>
  </tableColumns>
  <tableStyleInfo name="TableStyleMedium2" showFirstColumn="0" showLastColumn="0" showRowStripes="1" showColumnStripes="0"/>
</table>
</file>

<file path=xl/tables/table157.xml><?xml version="1.0" encoding="utf-8"?>
<table xmlns="http://schemas.openxmlformats.org/spreadsheetml/2006/main" id="152" name="Tabel2216010557123133143153" displayName="Tabel2216010557123133143153" ref="A22:BC26" totalsRowShown="0" headerRowDxfId="150" dataDxfId="148" headerRowBorderDxfId="149">
  <tableColumns count="55">
    <tableColumn id="1" name="Werkpakket 4" dataDxfId="147"/>
    <tableColumn id="2" name="Kostensoort *" dataDxfId="146"/>
    <tableColumn id="3" name="Uitvoerende derde partij (Niet van toepassing indien interne kosten)" dataDxfId="145"/>
    <tableColumn id="4" name="Werkzaamheden (inclusief een toelichting op het bedrag)" dataDxfId="144"/>
    <tableColumn id="5" name="Aantal uren" dataDxfId="143">
      <calculatedColumnFormula>SUMIF('Uren en tariefberekening'!A:A,$D$1,'Uren en tariefberekening'!Q:Q)</calculatedColumnFormula>
    </tableColumn>
    <tableColumn id="6" name="Uurtarief" dataDxfId="142">
      <calculatedColumnFormula>(SUMIF('Uren en tariefberekening'!A:A,$D$1,'Uren en tariefberekening'!L:L))/(SUMIF('Uren en tariefberekening'!A:A,$D$1,'Uren en tariefberekening'!K:K))</calculatedColumnFormula>
    </tableColumn>
    <tableColumn id="7" name="Totale kosten"/>
    <tableColumn id="8" name="jan-21" dataDxfId="141"/>
    <tableColumn id="9" name="feb-21" dataDxfId="140"/>
    <tableColumn id="10" name="mrt-21" dataDxfId="139"/>
    <tableColumn id="11" name="apr-21" dataDxfId="138"/>
    <tableColumn id="12" name="mei-21" dataDxfId="137"/>
    <tableColumn id="13" name="jun-21" dataDxfId="136"/>
    <tableColumn id="14" name="jul-21" dataDxfId="135"/>
    <tableColumn id="15" name="aug-21" dataDxfId="134"/>
    <tableColumn id="16" name="sep-21" dataDxfId="133"/>
    <tableColumn id="17" name="okt-21" dataDxfId="132"/>
    <tableColumn id="18" name="nov-21" dataDxfId="131"/>
    <tableColumn id="19" name="dec-21" dataDxfId="130"/>
    <tableColumn id="20" name="jan-22" dataDxfId="129"/>
    <tableColumn id="21" name="feb-22" dataDxfId="128"/>
    <tableColumn id="22" name="mrt-22" dataDxfId="127"/>
    <tableColumn id="23" name="apr-22" dataDxfId="126"/>
    <tableColumn id="24" name="mei-22" dataDxfId="125"/>
    <tableColumn id="25" name="jun-22" dataDxfId="124"/>
    <tableColumn id="26" name="jul-22" dataDxfId="123"/>
    <tableColumn id="27" name="aug-22" dataDxfId="122"/>
    <tableColumn id="28" name="sep-22" dataDxfId="121"/>
    <tableColumn id="29" name="okt-22" dataDxfId="120"/>
    <tableColumn id="30" name="nov-22" dataDxfId="119"/>
    <tableColumn id="31" name="dec-22" dataDxfId="118"/>
    <tableColumn id="32" name="jan-23" dataDxfId="117"/>
    <tableColumn id="33" name="feb-23" dataDxfId="116"/>
    <tableColumn id="34" name="mrt-23" dataDxfId="115"/>
    <tableColumn id="35" name="apr-23" dataDxfId="114"/>
    <tableColumn id="36" name="mei-23" dataDxfId="113"/>
    <tableColumn id="37" name="jun-23" dataDxfId="112"/>
    <tableColumn id="38" name="jul-23" dataDxfId="111"/>
    <tableColumn id="39" name="aug-23" dataDxfId="110"/>
    <tableColumn id="40" name="sep-23" dataDxfId="109"/>
    <tableColumn id="41" name="okt-23" dataDxfId="108"/>
    <tableColumn id="42" name="nov-23" dataDxfId="107"/>
    <tableColumn id="43" name="dec-23" dataDxfId="106"/>
    <tableColumn id="44" name="jan-222" dataDxfId="105"/>
    <tableColumn id="45" name="feb-223" dataDxfId="104"/>
    <tableColumn id="46" name="mrt-224" dataDxfId="103"/>
    <tableColumn id="47" name="apr-225" dataDxfId="102"/>
    <tableColumn id="48" name="mei-226" dataDxfId="101"/>
    <tableColumn id="49" name="jun-227" dataDxfId="100"/>
    <tableColumn id="50" name="jul-228" dataDxfId="99"/>
    <tableColumn id="51" name="aug-229" dataDxfId="98"/>
    <tableColumn id="52" name="sep-2210" dataDxfId="97"/>
    <tableColumn id="53" name="okt-2211" dataDxfId="96"/>
    <tableColumn id="54" name="nov-2212" dataDxfId="95"/>
    <tableColumn id="55" name="dec-2213" dataDxfId="94"/>
  </tableColumns>
  <tableStyleInfo name="TableStyleMedium2" showFirstColumn="0" showLastColumn="0" showRowStripes="1" showColumnStripes="0"/>
</table>
</file>

<file path=xl/tables/table158.xml><?xml version="1.0" encoding="utf-8"?>
<table xmlns="http://schemas.openxmlformats.org/spreadsheetml/2006/main" id="153" name="Tabel2316110662124134144154" displayName="Tabel2316110662124134144154" ref="A28:BC32" totalsRowShown="0" headerRowDxfId="93" dataDxfId="91" headerRowBorderDxfId="92">
  <sortState ref="A29:BC32">
    <sortCondition sortBy="value" ref="AR29:AR32"/>
  </sortState>
  <tableColumns count="55">
    <tableColumn id="1" name="Werkpakket 5" dataDxfId="90"/>
    <tableColumn id="2" name="Kostensoort *" dataDxfId="89"/>
    <tableColumn id="3" name="Uitvoerende derde partij (Niet van toepassing indien interne kosten)" dataDxfId="88"/>
    <tableColumn id="4" name="Werkzaamheden (inclusief een toelichting op het bedrag)" dataDxfId="87"/>
    <tableColumn id="5" name="Aantal uren"/>
    <tableColumn id="6" name="Uurtarief"/>
    <tableColumn id="7" name="Totale kosten"/>
    <tableColumn id="8" name="jan-21" dataDxfId="86"/>
    <tableColumn id="9" name="feb-21" dataDxfId="85"/>
    <tableColumn id="10" name="mrt-21" dataDxfId="84"/>
    <tableColumn id="11" name="apr-21" dataDxfId="83"/>
    <tableColumn id="12" name="mei-21" dataDxfId="82"/>
    <tableColumn id="13" name="jun-21" dataDxfId="81"/>
    <tableColumn id="14" name="jul-21" dataDxfId="80"/>
    <tableColumn id="15" name="aug-21" dataDxfId="79"/>
    <tableColumn id="16" name="sep-21" dataDxfId="78"/>
    <tableColumn id="17" name="okt-21" dataDxfId="77"/>
    <tableColumn id="18" name="nov-21" dataDxfId="76"/>
    <tableColumn id="19" name="dec-21" dataDxfId="75"/>
    <tableColumn id="20" name="jan-22" dataDxfId="74"/>
    <tableColumn id="21" name="feb-22" dataDxfId="73"/>
    <tableColumn id="22" name="mrt-22" dataDxfId="72"/>
    <tableColumn id="23" name="apr-22" dataDxfId="71"/>
    <tableColumn id="24" name="mei-22" dataDxfId="70"/>
    <tableColumn id="25" name="jun-22" dataDxfId="69"/>
    <tableColumn id="26" name="jul-22" dataDxfId="68"/>
    <tableColumn id="27" name="aug-22" dataDxfId="67"/>
    <tableColumn id="28" name="sep-22" dataDxfId="66"/>
    <tableColumn id="29" name="okt-22" dataDxfId="65"/>
    <tableColumn id="30" name="nov-22" dataDxfId="64"/>
    <tableColumn id="31" name="dec-22" dataDxfId="63"/>
    <tableColumn id="32" name="jan-23" dataDxfId="62"/>
    <tableColumn id="33" name="feb-23" dataDxfId="61"/>
    <tableColumn id="34" name="mrt-23" dataDxfId="60"/>
    <tableColumn id="35" name="apr-23" dataDxfId="59"/>
    <tableColumn id="36" name="mei-23" dataDxfId="58"/>
    <tableColumn id="37" name="jun-23" dataDxfId="57"/>
    <tableColumn id="38" name="jul-23" dataDxfId="56"/>
    <tableColumn id="39" name="aug-23" dataDxfId="55"/>
    <tableColumn id="40" name="sep-23" dataDxfId="54"/>
    <tableColumn id="41" name="okt-23" dataDxfId="53"/>
    <tableColumn id="42" name="nov-23" dataDxfId="52"/>
    <tableColumn id="43" name="dec-23" dataDxfId="51"/>
    <tableColumn id="44" name="jan-222" dataDxfId="50"/>
    <tableColumn id="45" name="feb-223" dataDxfId="49"/>
    <tableColumn id="46" name="mrt-224" dataDxfId="48"/>
    <tableColumn id="47" name="apr-225" dataDxfId="47"/>
    <tableColumn id="48" name="mei-226" dataDxfId="46"/>
    <tableColumn id="49" name="jun-227" dataDxfId="45"/>
    <tableColumn id="50" name="jul-228" dataDxfId="44"/>
    <tableColumn id="51" name="aug-229" dataDxfId="43"/>
    <tableColumn id="52" name="sep-2210" dataDxfId="42"/>
    <tableColumn id="53" name="okt-2211" dataDxfId="41"/>
    <tableColumn id="54" name="nov-2212" dataDxfId="40"/>
    <tableColumn id="55" name="dec-2213" dataDxfId="39"/>
  </tableColumns>
  <tableStyleInfo name="TableStyleMedium2" showFirstColumn="0" showLastColumn="0" showRowStripes="1" showColumnStripes="0"/>
</table>
</file>

<file path=xl/tables/table159.xml><?xml version="1.0" encoding="utf-8"?>
<table xmlns="http://schemas.openxmlformats.org/spreadsheetml/2006/main" id="154" name="Tabel3421114115125135145155" displayName="Tabel3421114115125135145155" ref="A40:D46" totalsRowShown="0" headerRowDxfId="38" dataDxfId="36" tableBorderDxfId="35" headerRowBorderDxfId="37" totalsRowBorderDxfId="34">
  <tableColumns count="4">
    <tableColumn id="1" name="Werkpakket" dataDxfId="33"/>
    <tableColumn id="2" name="Kies type staatssteungrondslag" dataDxfId="32"/>
    <tableColumn id="3" name="subsidie percentage" dataDxfId="31">
      <calculatedColumnFormula>IFERROR(AVERAGE(C36:C40),0)</calculatedColumnFormula>
    </tableColumn>
    <tableColumn id="5" name="totaal subsidie (€) " dataDxfId="30">
      <calculatedColumnFormula>SUM(D39:D39)</calculatedColumnFormula>
    </tableColumn>
  </tableColumns>
  <tableStyleInfo showFirstColumn="0" showLastColumn="0" showRowStripes="1" showColumnStripes="0"/>
</table>
</file>

<file path=xl/tables/table16.xml><?xml version="1.0" encoding="utf-8"?>
<table xmlns="http://schemas.openxmlformats.org/spreadsheetml/2006/main" id="15" name="Tabel3416" displayName="Tabel3416" ref="A54:F62" totalsRowShown="0" headerRowDxfId="4574" dataDxfId="4572" tableBorderDxfId="4571" headerRowBorderDxfId="4573" totalsRowBorderDxfId="4570">
  <tableColumns count="6">
    <tableColumn id="1" name="Omschrijving Investering" dataDxfId="4569"/>
    <tableColumn id="3" name="Aanschafwaarde" dataDxfId="4568"/>
    <tableColumn id="4" name="Afschrijvingstermijn in maanden" dataDxfId="4567"/>
    <tableColumn id="5" name="Gebruik binnen projectperiode in maanden" dataDxfId="4566">
      <calculatedColumnFormula>SUM(D53:D54)</calculatedColumnFormula>
    </tableColumn>
    <tableColumn id="2" name="% toerekening aan project" dataDxfId="4565"/>
    <tableColumn id="6" name="Totaal afschrijvingskosten" dataDxfId="4564">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17.xml><?xml version="1.0" encoding="utf-8"?>
<table xmlns="http://schemas.openxmlformats.org/spreadsheetml/2006/main" id="16" name="Tabel341617" displayName="Tabel341617" ref="A66:B72" totalsRowShown="0" headerRowDxfId="4563" dataDxfId="4561" tableBorderDxfId="4560" headerRowBorderDxfId="4562" totalsRowBorderDxfId="4559">
  <tableColumns count="2">
    <tableColumn id="1" name="Omschrijving" dataDxfId="4558"/>
    <tableColumn id="3" name="Bedrag" dataDxfId="4557">
      <calculatedColumnFormula>SUBTOTAL(109,B62:B66)</calculatedColumnFormula>
    </tableColumn>
  </tableColumns>
  <tableStyleInfo name="TableStyleMedium2" showFirstColumn="0" showLastColumn="0" showRowStripes="1" showColumnStripes="0"/>
</table>
</file>

<file path=xl/tables/table18.xml><?xml version="1.0" encoding="utf-8"?>
<table xmlns="http://schemas.openxmlformats.org/spreadsheetml/2006/main" id="18" name="Tabel34161719" displayName="Tabel34161719" ref="A76:B82" totalsRowShown="0" headerRowDxfId="4556" tableBorderDxfId="4554" headerRowBorderDxfId="4555" totalsRowBorderDxfId="4553">
  <tableColumns count="2">
    <tableColumn id="1" name="Omschrijving" dataDxfId="4552"/>
    <tableColumn id="3" name="Bedrag" dataDxfId="4551">
      <calculatedColumnFormula>SUBTOTAL(109,B72:B76)</calculatedColumnFormula>
    </tableColumn>
  </tableColumns>
  <tableStyleInfo name="TableStyleMedium2" showFirstColumn="0" showLastColumn="0" showRowStripes="1" showColumnStripes="0"/>
</table>
</file>

<file path=xl/tables/table19.xml><?xml version="1.0" encoding="utf-8"?>
<table xmlns="http://schemas.openxmlformats.org/spreadsheetml/2006/main" id="19" name="Tabel34161720" displayName="Tabel34161720" ref="A86:B92" totalsRowShown="0" headerRowDxfId="4550" tableBorderDxfId="4548" headerRowBorderDxfId="4549" totalsRowBorderDxfId="4547">
  <tableColumns count="2">
    <tableColumn id="1" name="Omschrijving" dataDxfId="4546"/>
    <tableColumn id="3" name="Bedrag" dataDxfId="4545">
      <calculatedColumnFormula>SUBTOTAL(109,B82:B86)</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7" name="Overzichtwerkpakketten" displayName="Overzichtwerkpakketten" ref="A22:C27" totalsRowShown="0" tableBorderDxfId="4943">
  <tableColumns count="3">
    <tableColumn id="1" name="Overzicht werkpakketten" dataDxfId="4942"/>
    <tableColumn id="2" name="Werkpakket" dataDxfId="4941"/>
    <tableColumn id="3" name="Soort activiteit" dataDxfId="4940"/>
  </tableColumns>
  <tableStyleInfo name="TableStyleMedium2" showFirstColumn="0" showLastColumn="0" showRowStripes="1" showColumnStripes="0"/>
</table>
</file>

<file path=xl/tables/table20.xml><?xml version="1.0" encoding="utf-8"?>
<table xmlns="http://schemas.openxmlformats.org/spreadsheetml/2006/main" id="156" name="Tabel18" displayName="Tabel18" ref="A2:BC6" totalsRowShown="0" headerRowDxfId="4544" dataDxfId="4543" tableBorderDxfId="4542">
  <tableColumns count="55">
    <tableColumn id="1" name="Werkpakket 1" dataDxfId="4541"/>
    <tableColumn id="2" name="Kostensoort *" dataDxfId="4540"/>
    <tableColumn id="3" name="Uitvoerende derde partij (Niet van toepassing indien interne kosten)" dataDxfId="4539"/>
    <tableColumn id="4" name="Werkzaamheden (inclusief een toelichting op het bedrag)" dataDxfId="4538"/>
    <tableColumn id="5" name="Aantal uren" dataDxfId="4537">
      <calculatedColumnFormula>SUMIF('Uren en tariefberekening'!A:A,$D$1,'Uren en tariefberekening'!K:K)</calculatedColumnFormula>
    </tableColumn>
    <tableColumn id="6" name="Uurtarief" dataDxfId="4536">
      <calculatedColumnFormula>(SUMIF('Uren en tariefberekening'!A:A,$D$1,'Uren en tariefberekening'!L:L))/(SUMIF('Uren en tariefberekening'!A:A,$D$1,'Uren en tariefberekening'!K:K))</calculatedColumnFormula>
    </tableColumn>
    <tableColumn id="7" name="Totale kosten" dataDxfId="4535"/>
    <tableColumn id="8" name="jan-21" dataDxfId="4534"/>
    <tableColumn id="9" name="feb-21" dataDxfId="4533"/>
    <tableColumn id="10" name="mrt-21" dataDxfId="4532"/>
    <tableColumn id="11" name="apr-21" dataDxfId="4531"/>
    <tableColumn id="12" name="mei-21" dataDxfId="4530"/>
    <tableColumn id="13" name="jun-21" dataDxfId="4529"/>
    <tableColumn id="14" name="jul-21" dataDxfId="4528"/>
    <tableColumn id="15" name="aug-21" dataDxfId="4527"/>
    <tableColumn id="16" name="sep-21" dataDxfId="4526"/>
    <tableColumn id="17" name="okt-21" dataDxfId="4525"/>
    <tableColumn id="18" name="nov-21" dataDxfId="4524"/>
    <tableColumn id="19" name="dec-21" dataDxfId="4523"/>
    <tableColumn id="20" name="jan-22" dataDxfId="4522"/>
    <tableColumn id="21" name="feb-22" dataDxfId="4521"/>
    <tableColumn id="22" name="mrt-22" dataDxfId="4520"/>
    <tableColumn id="23" name="apr-22" dataDxfId="4519"/>
    <tableColumn id="24" name="mei-22" dataDxfId="4518"/>
    <tableColumn id="25" name="jun-22" dataDxfId="4517"/>
    <tableColumn id="26" name="jul-22" dataDxfId="4516"/>
    <tableColumn id="27" name="aug-22" dataDxfId="4515"/>
    <tableColumn id="28" name="sep-22" dataDxfId="4514"/>
    <tableColumn id="29" name="okt-22" dataDxfId="4513"/>
    <tableColumn id="30" name="nov-22" dataDxfId="4512"/>
    <tableColumn id="31" name="dec-22" dataDxfId="4511"/>
    <tableColumn id="32" name="jan-23" dataDxfId="4510"/>
    <tableColumn id="33" name="feb-23" dataDxfId="4509"/>
    <tableColumn id="34" name="mrt-23" dataDxfId="4508"/>
    <tableColumn id="35" name="apr-23" dataDxfId="4507"/>
    <tableColumn id="36" name="mei-23" dataDxfId="4506"/>
    <tableColumn id="37" name="jun-23" dataDxfId="4505"/>
    <tableColumn id="38" name="jul-23" dataDxfId="4504"/>
    <tableColumn id="39" name="aug-23" dataDxfId="4503"/>
    <tableColumn id="40" name="sep-23" dataDxfId="4502"/>
    <tableColumn id="41" name="okt-23" dataDxfId="4501"/>
    <tableColumn id="42" name="nov-23" dataDxfId="4500"/>
    <tableColumn id="43" name="dec-23" dataDxfId="4499"/>
    <tableColumn id="44" name="jan-222" dataDxfId="4498"/>
    <tableColumn id="45" name="feb-223" dataDxfId="4497"/>
    <tableColumn id="46" name="mrt-224" dataDxfId="4496"/>
    <tableColumn id="47" name="apr-225" dataDxfId="4495"/>
    <tableColumn id="48" name="mei-226" dataDxfId="4494"/>
    <tableColumn id="49" name="jun-227" dataDxfId="4493"/>
    <tableColumn id="50" name="jul-228" dataDxfId="4492"/>
    <tableColumn id="51" name="aug-229" dataDxfId="4491"/>
    <tableColumn id="52" name="sep-2210" dataDxfId="4490"/>
    <tableColumn id="53" name="okt-2211" dataDxfId="4489"/>
    <tableColumn id="54" name="nov-2212" dataDxfId="4488"/>
    <tableColumn id="55" name="dec-2213" dataDxfId="4487"/>
  </tableColumns>
  <tableStyleInfo name="TableStyleMedium2" showFirstColumn="0" showLastColumn="0" showRowStripes="1" showColumnStripes="0"/>
</table>
</file>

<file path=xl/tables/table21.xml><?xml version="1.0" encoding="utf-8"?>
<table xmlns="http://schemas.openxmlformats.org/spreadsheetml/2006/main" id="157" name="Tabel20158" displayName="Tabel20158" ref="A10:BC14" totalsRowShown="0" headerRowDxfId="4486" dataDxfId="4484" headerRowBorderDxfId="4485">
  <tableColumns count="55">
    <tableColumn id="1" name="Werkpakket 2" dataDxfId="4483"/>
    <tableColumn id="2" name="Kostensoort *" dataDxfId="4482"/>
    <tableColumn id="3" name="Uitvoerende derde partij (Niet van toepassing indien interne kosten)" dataDxfId="4481"/>
    <tableColumn id="4" name="Werkzaamheden (inclusief een toelichting op het bedrag)" dataDxfId="4480"/>
    <tableColumn id="5" name="Aantal uren" dataDxfId="4479">
      <calculatedColumnFormula>SUMIF('Uren en tariefberekening'!A:A,$D$1,'Uren en tariefberekening'!M:M)</calculatedColumnFormula>
    </tableColumn>
    <tableColumn id="6" name="Uurtarief" dataDxfId="4478">
      <calculatedColumnFormula>(SUMIF('Uren en tariefberekening'!A:A,$D$1,'Uren en tariefberekening'!L:L))/(SUMIF('Uren en tariefberekening'!A:A,$D$1,'Uren en tariefberekening'!K:K))</calculatedColumnFormula>
    </tableColumn>
    <tableColumn id="7" name="Totale kosten"/>
    <tableColumn id="8" name="jan-21" dataDxfId="4477"/>
    <tableColumn id="9" name="feb-21" dataDxfId="4476"/>
    <tableColumn id="10" name="mrt-21" dataDxfId="4475"/>
    <tableColumn id="11" name="apr-21" dataDxfId="4474"/>
    <tableColumn id="12" name="mei-21" dataDxfId="4473"/>
    <tableColumn id="13" name="jun-21" dataDxfId="4472"/>
    <tableColumn id="14" name="jul-21" dataDxfId="4471"/>
    <tableColumn id="15" name="aug-21" dataDxfId="4470"/>
    <tableColumn id="16" name="sep-21" dataDxfId="4469"/>
    <tableColumn id="17" name="okt-21" dataDxfId="4468"/>
    <tableColumn id="18" name="nov-21" dataDxfId="4467"/>
    <tableColumn id="19" name="dec-21" dataDxfId="4466"/>
    <tableColumn id="20" name="jan-22" dataDxfId="4465"/>
    <tableColumn id="21" name="feb-22" dataDxfId="4464"/>
    <tableColumn id="22" name="mrt-22" dataDxfId="4463"/>
    <tableColumn id="23" name="apr-22" dataDxfId="4462"/>
    <tableColumn id="24" name="mei-22" dataDxfId="4461"/>
    <tableColumn id="25" name="jun-22" dataDxfId="4460"/>
    <tableColumn id="26" name="jul-22" dataDxfId="4459"/>
    <tableColumn id="27" name="aug-22" dataDxfId="4458"/>
    <tableColumn id="28" name="sep-22" dataDxfId="4457"/>
    <tableColumn id="29" name="okt-22" dataDxfId="4456"/>
    <tableColumn id="30" name="nov-22" dataDxfId="4455"/>
    <tableColumn id="31" name="dec-22" dataDxfId="4454"/>
    <tableColumn id="32" name="jan-23" dataDxfId="4453"/>
    <tableColumn id="33" name="feb-23" dataDxfId="4452"/>
    <tableColumn id="34" name="mrt-23" dataDxfId="4451"/>
    <tableColumn id="35" name="apr-23" dataDxfId="4450"/>
    <tableColumn id="36" name="mei-23" dataDxfId="4449"/>
    <tableColumn id="37" name="jun-23" dataDxfId="4448"/>
    <tableColumn id="38" name="jul-23" dataDxfId="4447"/>
    <tableColumn id="39" name="aug-23" dataDxfId="4446"/>
    <tableColumn id="40" name="sep-23" dataDxfId="4445"/>
    <tableColumn id="41" name="okt-23" dataDxfId="4444"/>
    <tableColumn id="42" name="nov-23" dataDxfId="4443"/>
    <tableColumn id="43" name="dec-23" dataDxfId="4442"/>
    <tableColumn id="44" name="jan-222" dataDxfId="4441"/>
    <tableColumn id="45" name="feb-223" dataDxfId="4440"/>
    <tableColumn id="46" name="mrt-224" dataDxfId="4439"/>
    <tableColumn id="47" name="apr-225" dataDxfId="4438"/>
    <tableColumn id="48" name="mei-226" dataDxfId="4437"/>
    <tableColumn id="49" name="jun-227" dataDxfId="4436"/>
    <tableColumn id="50" name="jul-228" dataDxfId="4435"/>
    <tableColumn id="51" name="aug-229" dataDxfId="4434"/>
    <tableColumn id="52" name="sep-2210" dataDxfId="4433"/>
    <tableColumn id="53" name="okt-2211" dataDxfId="4432"/>
    <tableColumn id="54" name="nov-2212" dataDxfId="4431"/>
    <tableColumn id="55" name="dec-2213" dataDxfId="4430"/>
  </tableColumns>
  <tableStyleInfo name="TableStyleMedium2" showFirstColumn="0" showLastColumn="0" showRowStripes="1" showColumnStripes="0"/>
</table>
</file>

<file path=xl/tables/table22.xml><?xml version="1.0" encoding="utf-8"?>
<table xmlns="http://schemas.openxmlformats.org/spreadsheetml/2006/main" id="158" name="Tabel21159" displayName="Tabel21159" ref="A16:BC20" totalsRowShown="0" headerRowDxfId="4429" dataDxfId="4427" headerRowBorderDxfId="4428">
  <tableColumns count="55">
    <tableColumn id="1" name="Werkpakket 3" dataDxfId="4426"/>
    <tableColumn id="2" name="Kostensoort *" dataDxfId="4425"/>
    <tableColumn id="3" name="Uitvoerende derde partij (Niet van toepassing indien interne kosten)" dataDxfId="4424"/>
    <tableColumn id="4" name="Werkzaamheden (inclusief een toelichting op het bedrag)" dataDxfId="4423"/>
    <tableColumn id="5" name="Aantal uren" dataDxfId="4422">
      <calculatedColumnFormula>SUMIF('Uren en tariefberekening'!A:A,$D$1,'Uren en tariefberekening'!O:O)</calculatedColumnFormula>
    </tableColumn>
    <tableColumn id="6" name="Uurtarief" dataDxfId="4421">
      <calculatedColumnFormula>(SUMIF('Uren en tariefberekening'!A:A,$D$1,'Uren en tariefberekening'!L:L))/(SUMIF('Uren en tariefberekening'!A:A,$D$1,'Uren en tariefberekening'!K:K))</calculatedColumnFormula>
    </tableColumn>
    <tableColumn id="7" name="Totale kosten"/>
    <tableColumn id="8" name="jan-21" dataDxfId="4420"/>
    <tableColumn id="9" name="feb-21" dataDxfId="4419"/>
    <tableColumn id="10" name="mrt-21" dataDxfId="4418"/>
    <tableColumn id="11" name="apr-21" dataDxfId="4417"/>
    <tableColumn id="12" name="mei-21" dataDxfId="4416"/>
    <tableColumn id="13" name="jun-21" dataDxfId="4415"/>
    <tableColumn id="14" name="jul-21" dataDxfId="4414"/>
    <tableColumn id="15" name="aug-21" dataDxfId="4413"/>
    <tableColumn id="16" name="sep-21" dataDxfId="4412"/>
    <tableColumn id="17" name="okt-21" dataDxfId="4411"/>
    <tableColumn id="18" name="nov-21" dataDxfId="4410"/>
    <tableColumn id="19" name="dec-21" dataDxfId="4409"/>
    <tableColumn id="20" name="jan-22" dataDxfId="4408"/>
    <tableColumn id="21" name="feb-22" dataDxfId="4407"/>
    <tableColumn id="22" name="mrt-22" dataDxfId="4406"/>
    <tableColumn id="23" name="apr-22" dataDxfId="4405"/>
    <tableColumn id="24" name="mei-22" dataDxfId="4404"/>
    <tableColumn id="25" name="jun-22" dataDxfId="4403"/>
    <tableColumn id="26" name="jul-22" dataDxfId="4402"/>
    <tableColumn id="27" name="aug-22" dataDxfId="4401"/>
    <tableColumn id="28" name="sep-22" dataDxfId="4400"/>
    <tableColumn id="29" name="okt-22" dataDxfId="4399"/>
    <tableColumn id="30" name="nov-22" dataDxfId="4398"/>
    <tableColumn id="31" name="dec-22" dataDxfId="4397"/>
    <tableColumn id="32" name="jan-23" dataDxfId="4396"/>
    <tableColumn id="33" name="feb-23" dataDxfId="4395"/>
    <tableColumn id="34" name="mrt-23" dataDxfId="4394"/>
    <tableColumn id="35" name="apr-23" dataDxfId="4393"/>
    <tableColumn id="36" name="mei-23" dataDxfId="4392"/>
    <tableColumn id="37" name="jun-23" dataDxfId="4391"/>
    <tableColumn id="38" name="jul-23" dataDxfId="4390"/>
    <tableColumn id="39" name="aug-23" dataDxfId="4389"/>
    <tableColumn id="40" name="sep-23" dataDxfId="4388"/>
    <tableColumn id="41" name="okt-23" dataDxfId="4387"/>
    <tableColumn id="42" name="nov-23" dataDxfId="4386"/>
    <tableColumn id="43" name="dec-23" dataDxfId="4385"/>
    <tableColumn id="44" name="jan-222" dataDxfId="4384"/>
    <tableColumn id="45" name="feb-223" dataDxfId="4383"/>
    <tableColumn id="46" name="mrt-224" dataDxfId="4382"/>
    <tableColumn id="47" name="apr-225" dataDxfId="4381"/>
    <tableColumn id="48" name="mei-226" dataDxfId="4380"/>
    <tableColumn id="49" name="jun-227" dataDxfId="4379"/>
    <tableColumn id="50" name="jul-228" dataDxfId="4378"/>
    <tableColumn id="51" name="aug-229" dataDxfId="4377"/>
    <tableColumn id="52" name="sep-2210" dataDxfId="4376"/>
    <tableColumn id="53" name="okt-2211" dataDxfId="4375"/>
    <tableColumn id="54" name="nov-2212" dataDxfId="4374"/>
    <tableColumn id="55" name="dec-2213" dataDxfId="4373"/>
  </tableColumns>
  <tableStyleInfo name="TableStyleMedium2" showFirstColumn="0" showLastColumn="0" showRowStripes="1" showColumnStripes="0"/>
</table>
</file>

<file path=xl/tables/table23.xml><?xml version="1.0" encoding="utf-8"?>
<table xmlns="http://schemas.openxmlformats.org/spreadsheetml/2006/main" id="159" name="Tabel22160" displayName="Tabel22160" ref="A22:BC26" totalsRowShown="0" headerRowDxfId="4372" dataDxfId="4370" headerRowBorderDxfId="4371">
  <tableColumns count="55">
    <tableColumn id="1" name="Werkpakket 4" dataDxfId="4369"/>
    <tableColumn id="2" name="Kostensoort *" dataDxfId="4368"/>
    <tableColumn id="3" name="Uitvoerende derde partij (Niet van toepassing indien interne kosten)" dataDxfId="4367"/>
    <tableColumn id="4" name="Werkzaamheden (inclusief een toelichting op het bedrag)" dataDxfId="4366"/>
    <tableColumn id="5" name="Aantal uren" dataDxfId="4365">
      <calculatedColumnFormula>SUMIF('Uren en tariefberekening'!A:A,$D$1,'Uren en tariefberekening'!Q:Q)</calculatedColumnFormula>
    </tableColumn>
    <tableColumn id="6" name="Uurtarief" dataDxfId="4364">
      <calculatedColumnFormula>(SUMIF('Uren en tariefberekening'!A:A,$D$1,'Uren en tariefberekening'!L:L))/(SUMIF('Uren en tariefberekening'!A:A,$D$1,'Uren en tariefberekening'!K:K))</calculatedColumnFormula>
    </tableColumn>
    <tableColumn id="7" name="Totale kosten"/>
    <tableColumn id="8" name="jan-21" dataDxfId="4363"/>
    <tableColumn id="9" name="feb-21" dataDxfId="4362"/>
    <tableColumn id="10" name="mrt-21" dataDxfId="4361"/>
    <tableColumn id="11" name="apr-21" dataDxfId="4360"/>
    <tableColumn id="12" name="mei-21" dataDxfId="4359"/>
    <tableColumn id="13" name="jun-21" dataDxfId="4358"/>
    <tableColumn id="14" name="jul-21" dataDxfId="4357"/>
    <tableColumn id="15" name="aug-21" dataDxfId="4356"/>
    <tableColumn id="16" name="sep-21" dataDxfId="4355"/>
    <tableColumn id="17" name="okt-21" dataDxfId="4354"/>
    <tableColumn id="18" name="nov-21" dataDxfId="4353"/>
    <tableColumn id="19" name="dec-21" dataDxfId="4352"/>
    <tableColumn id="20" name="jan-22" dataDxfId="4351"/>
    <tableColumn id="21" name="feb-22" dataDxfId="4350"/>
    <tableColumn id="22" name="mrt-22" dataDxfId="4349"/>
    <tableColumn id="23" name="apr-22" dataDxfId="4348"/>
    <tableColumn id="24" name="mei-22" dataDxfId="4347"/>
    <tableColumn id="25" name="jun-22" dataDxfId="4346"/>
    <tableColumn id="26" name="jul-22" dataDxfId="4345"/>
    <tableColumn id="27" name="aug-22" dataDxfId="4344"/>
    <tableColumn id="28" name="sep-22" dataDxfId="4343"/>
    <tableColumn id="29" name="okt-22" dataDxfId="4342"/>
    <tableColumn id="30" name="nov-22" dataDxfId="4341"/>
    <tableColumn id="31" name="dec-22" dataDxfId="4340"/>
    <tableColumn id="32" name="jan-23" dataDxfId="4339"/>
    <tableColumn id="33" name="feb-23" dataDxfId="4338"/>
    <tableColumn id="34" name="mrt-23" dataDxfId="4337"/>
    <tableColumn id="35" name="apr-23" dataDxfId="4336"/>
    <tableColumn id="36" name="mei-23" dataDxfId="4335"/>
    <tableColumn id="37" name="jun-23" dataDxfId="4334"/>
    <tableColumn id="38" name="jul-23" dataDxfId="4333"/>
    <tableColumn id="39" name="aug-23" dataDxfId="4332"/>
    <tableColumn id="40" name="sep-23" dataDxfId="4331"/>
    <tableColumn id="41" name="okt-23" dataDxfId="4330"/>
    <tableColumn id="42" name="nov-23" dataDxfId="4329"/>
    <tableColumn id="43" name="dec-23" dataDxfId="4328"/>
    <tableColumn id="44" name="jan-222" dataDxfId="4327"/>
    <tableColumn id="45" name="feb-223" dataDxfId="4326"/>
    <tableColumn id="46" name="mrt-224" dataDxfId="4325"/>
    <tableColumn id="47" name="apr-225" dataDxfId="4324"/>
    <tableColumn id="48" name="mei-226" dataDxfId="4323"/>
    <tableColumn id="49" name="jun-227" dataDxfId="4322"/>
    <tableColumn id="50" name="jul-228" dataDxfId="4321"/>
    <tableColumn id="51" name="aug-229" dataDxfId="4320"/>
    <tableColumn id="52" name="sep-2210" dataDxfId="4319"/>
    <tableColumn id="53" name="okt-2211" dataDxfId="4318"/>
    <tableColumn id="54" name="nov-2212" dataDxfId="4317"/>
    <tableColumn id="55" name="dec-2213" dataDxfId="4316"/>
  </tableColumns>
  <tableStyleInfo name="TableStyleMedium2" showFirstColumn="0" showLastColumn="0" showRowStripes="1" showColumnStripes="0"/>
</table>
</file>

<file path=xl/tables/table24.xml><?xml version="1.0" encoding="utf-8"?>
<table xmlns="http://schemas.openxmlformats.org/spreadsheetml/2006/main" id="160" name="Tabel23161" displayName="Tabel23161" ref="A28:BC32" totalsRowShown="0" headerRowDxfId="4315" dataDxfId="4313" headerRowBorderDxfId="4314">
  <sortState ref="A29:BC32">
    <sortCondition sortBy="value" ref="AR29:AR32"/>
  </sortState>
  <tableColumns count="55">
    <tableColumn id="1" name="Werkpakket 5" dataDxfId="4312"/>
    <tableColumn id="2" name="Kostensoort *" dataDxfId="4311"/>
    <tableColumn id="3" name="Uitvoerende derde partij (Niet van toepassing indien interne kosten)" dataDxfId="4310"/>
    <tableColumn id="4" name="Werkzaamheden (inclusief een toelichting op het bedrag)" dataDxfId="4309"/>
    <tableColumn id="5" name="Aantal uren"/>
    <tableColumn id="6" name="Uurtarief"/>
    <tableColumn id="7" name="Totale kosten"/>
    <tableColumn id="8" name="jan-21" dataDxfId="4308"/>
    <tableColumn id="9" name="feb-21" dataDxfId="4307"/>
    <tableColumn id="10" name="mrt-21" dataDxfId="4306"/>
    <tableColumn id="11" name="apr-21" dataDxfId="4305"/>
    <tableColumn id="12" name="mei-21" dataDxfId="4304"/>
    <tableColumn id="13" name="jun-21" dataDxfId="4303"/>
    <tableColumn id="14" name="jul-21" dataDxfId="4302"/>
    <tableColumn id="15" name="aug-21" dataDxfId="4301"/>
    <tableColumn id="16" name="sep-21" dataDxfId="4300"/>
    <tableColumn id="17" name="okt-21" dataDxfId="4299"/>
    <tableColumn id="18" name="nov-21" dataDxfId="4298"/>
    <tableColumn id="19" name="dec-21" dataDxfId="4297"/>
    <tableColumn id="20" name="jan-22" dataDxfId="4296"/>
    <tableColumn id="21" name="feb-22" dataDxfId="4295"/>
    <tableColumn id="22" name="mrt-22" dataDxfId="4294"/>
    <tableColumn id="23" name="apr-22" dataDxfId="4293"/>
    <tableColumn id="24" name="mei-22" dataDxfId="4292"/>
    <tableColumn id="25" name="jun-22" dataDxfId="4291"/>
    <tableColumn id="26" name="jul-22" dataDxfId="4290"/>
    <tableColumn id="27" name="aug-22" dataDxfId="4289"/>
    <tableColumn id="28" name="sep-22" dataDxfId="4288"/>
    <tableColumn id="29" name="okt-22" dataDxfId="4287"/>
    <tableColumn id="30" name="nov-22" dataDxfId="4286"/>
    <tableColumn id="31" name="dec-22" dataDxfId="4285"/>
    <tableColumn id="32" name="jan-23" dataDxfId="4284"/>
    <tableColumn id="33" name="feb-23" dataDxfId="4283"/>
    <tableColumn id="34" name="mrt-23" dataDxfId="4282"/>
    <tableColumn id="35" name="apr-23" dataDxfId="4281"/>
    <tableColumn id="36" name="mei-23" dataDxfId="4280"/>
    <tableColumn id="37" name="jun-23" dataDxfId="4279"/>
    <tableColumn id="38" name="jul-23" dataDxfId="4278"/>
    <tableColumn id="39" name="aug-23" dataDxfId="4277"/>
    <tableColumn id="40" name="sep-23" dataDxfId="4276"/>
    <tableColumn id="41" name="okt-23" dataDxfId="4275"/>
    <tableColumn id="42" name="nov-23" dataDxfId="4274"/>
    <tableColumn id="43" name="dec-23" dataDxfId="4273"/>
    <tableColumn id="44" name="jan-222" dataDxfId="4272"/>
    <tableColumn id="45" name="feb-223" dataDxfId="4271"/>
    <tableColumn id="46" name="mrt-224" dataDxfId="4270"/>
    <tableColumn id="47" name="apr-225" dataDxfId="4269"/>
    <tableColumn id="48" name="mei-226" dataDxfId="4268"/>
    <tableColumn id="49" name="jun-227" dataDxfId="4267"/>
    <tableColumn id="50" name="jul-228" dataDxfId="4266"/>
    <tableColumn id="51" name="aug-229" dataDxfId="4265"/>
    <tableColumn id="52" name="sep-2210" dataDxfId="4264"/>
    <tableColumn id="53" name="okt-2211" dataDxfId="4263"/>
    <tableColumn id="54" name="nov-2212" dataDxfId="4262"/>
    <tableColumn id="55" name="dec-2213" dataDxfId="4261"/>
  </tableColumns>
  <tableStyleInfo name="TableStyleMedium2" showFirstColumn="0" showLastColumn="0" showRowStripes="1" showColumnStripes="0"/>
</table>
</file>

<file path=xl/tables/table25.xml><?xml version="1.0" encoding="utf-8"?>
<table xmlns="http://schemas.openxmlformats.org/spreadsheetml/2006/main" id="20" name="Tabel3421" displayName="Tabel3421" ref="A40:D46" totalsRowShown="0" headerRowDxfId="4260" dataDxfId="4258" tableBorderDxfId="4257" headerRowBorderDxfId="4259" totalsRowBorderDxfId="4256">
  <tableColumns count="4">
    <tableColumn id="1" name="Werkpakket" dataDxfId="4255"/>
    <tableColumn id="2" name="Kies type staatssteungrondslag" dataDxfId="4254"/>
    <tableColumn id="3" name="subsidie percentage" dataDxfId="4253">
      <calculatedColumnFormula>IFERROR(AVERAGE(C36:C40),0)</calculatedColumnFormula>
    </tableColumn>
    <tableColumn id="5" name="totaal subsidie (€) " dataDxfId="4252">
      <calculatedColumnFormula>SUM(D39:D39)</calculatedColumnFormula>
    </tableColumn>
  </tableColumns>
  <tableStyleInfo showFirstColumn="0" showLastColumn="0" showRowStripes="1" showColumnStripes="0"/>
</table>
</file>

<file path=xl/tables/table26.xml><?xml version="1.0" encoding="utf-8"?>
<table xmlns="http://schemas.openxmlformats.org/spreadsheetml/2006/main" id="21" name="Tabel341622" displayName="Tabel341622" ref="A52:F60" totalsRowShown="0" headerRowDxfId="4251" dataDxfId="4249" tableBorderDxfId="4248" headerRowBorderDxfId="4250" totalsRowBorderDxfId="4247">
  <tableColumns count="6">
    <tableColumn id="1" name="Omschrijving Investering" dataDxfId="4246"/>
    <tableColumn id="3" name="Aanschafwaarde" dataDxfId="4245"/>
    <tableColumn id="4" name="Afschrijvingstermijn in maanden" dataDxfId="4244"/>
    <tableColumn id="5" name="Gebruik binnen projectperiode in maanden" dataDxfId="4243">
      <calculatedColumnFormula>SUM(D51:D52)</calculatedColumnFormula>
    </tableColumn>
    <tableColumn id="2" name="% toerekening aan project" dataDxfId="4242"/>
    <tableColumn id="6" name="Totaal afschrijvingskosten" dataDxfId="4241">
      <calculatedColumnFormula>IFERROR((Tabel341622[[#This Row],[Aanschafwaarde]]*Tabel341622[[#This Row],[Gebruik binnen projectperiode in maanden]]/Tabel341622[[#This Row],[Afschrijvingstermijn in maanden]])*Tabel341622[[#This Row],[% toerekening aan project]],0)</calculatedColumnFormula>
    </tableColumn>
  </tableColumns>
  <tableStyleInfo name="TableStyleMedium2" showFirstColumn="0" showLastColumn="0" showRowStripes="1" showColumnStripes="0"/>
</table>
</file>

<file path=xl/tables/table27.xml><?xml version="1.0" encoding="utf-8"?>
<table xmlns="http://schemas.openxmlformats.org/spreadsheetml/2006/main" id="22" name="Tabel34161723" displayName="Tabel34161723" ref="A64:B70" totalsRowShown="0" headerRowDxfId="4240" tableBorderDxfId="4238" headerRowBorderDxfId="4239" totalsRowBorderDxfId="4237">
  <tableColumns count="2">
    <tableColumn id="1" name="Omschrijving" dataDxfId="4236"/>
    <tableColumn id="3" name="Bedrag" dataDxfId="4235"/>
  </tableColumns>
  <tableStyleInfo name="TableStyleMedium2" showFirstColumn="0" showLastColumn="0" showRowStripes="1" showColumnStripes="0"/>
</table>
</file>

<file path=xl/tables/table28.xml><?xml version="1.0" encoding="utf-8"?>
<table xmlns="http://schemas.openxmlformats.org/spreadsheetml/2006/main" id="23" name="Tabel3416171924" displayName="Tabel3416171924" ref="A74:B80" totalsRowShown="0" headerRowDxfId="4234" tableBorderDxfId="4232" headerRowBorderDxfId="4233" totalsRowBorderDxfId="4231">
  <tableColumns count="2">
    <tableColumn id="1" name="Omschrijving" dataDxfId="4230"/>
    <tableColumn id="3" name="Bedrag" dataDxfId="4229"/>
  </tableColumns>
  <tableStyleInfo name="TableStyleMedium2" showFirstColumn="0" showLastColumn="0" showRowStripes="1" showColumnStripes="0"/>
</table>
</file>

<file path=xl/tables/table29.xml><?xml version="1.0" encoding="utf-8"?>
<table xmlns="http://schemas.openxmlformats.org/spreadsheetml/2006/main" id="24" name="Tabel3416172025" displayName="Tabel3416172025" ref="A84:B90" totalsRowShown="0" headerRowDxfId="4228" tableBorderDxfId="4226" headerRowBorderDxfId="4227" totalsRowBorderDxfId="4225">
  <tableColumns count="2">
    <tableColumn id="1" name="Omschrijving" dataDxfId="4224"/>
    <tableColumn id="3" name="Bedrag" dataDxfId="4223"/>
  </tableColumns>
  <tableStyleInfo name="TableStyleMedium2" showFirstColumn="0" showLastColumn="0" showRowStripes="1" showColumnStripes="0"/>
</table>
</file>

<file path=xl/tables/table3.xml><?xml version="1.0" encoding="utf-8"?>
<table xmlns="http://schemas.openxmlformats.org/spreadsheetml/2006/main" id="2" name="tariefberekening" displayName="tariefberekening" ref="A1:V38" totalsRowShown="0" headerRowDxfId="4939" dataDxfId="4938">
  <tableColumns count="22">
    <tableColumn id="1" name="Partner" dataDxfId="4937"/>
    <tableColumn id="2" name="Medewerker" dataDxfId="4936"/>
    <tableColumn id="3" name="Functie medewerker" dataDxfId="4935"/>
    <tableColumn id="4" name="Brutoloon per maand" dataDxfId="4934"/>
    <tableColumn id="5" name="Brutoloon jaar" dataDxfId="4933"/>
    <tableColumn id="6" name="Opslag werkgeverslasten 32%" dataDxfId="4932"/>
    <tableColumn id="7" name="Opslag overhead 15%" dataDxfId="4931"/>
    <tableColumn id="8" name="FTE of percentage tijd/maand" dataDxfId="4930"/>
    <tableColumn id="9" name="Aantal werkbare uren/jaar" dataDxfId="4929"/>
    <tableColumn id="10" name="Uurtarief" dataDxfId="4928"/>
    <tableColumn id="11" name="Aantal uur WP1" dataDxfId="4927"/>
    <tableColumn id="12" name="Kosten WP1" dataDxfId="4926"/>
    <tableColumn id="13" name="Aantal uur WP2" dataDxfId="4925"/>
    <tableColumn id="14" name="Kosten WP2" dataDxfId="4924"/>
    <tableColumn id="15" name="Aantal uur WP3" dataDxfId="4923"/>
    <tableColumn id="16" name="Kosten WP3" dataDxfId="4922"/>
    <tableColumn id="17" name="Aantal uur WP4" dataDxfId="4921"/>
    <tableColumn id="18" name="Kosten WP4" dataDxfId="4920"/>
    <tableColumn id="19" name="Aantal uur WP5" dataDxfId="4919"/>
    <tableColumn id="20" name="Kosten WP5" dataDxfId="4918"/>
    <tableColumn id="21" name="Totaal aantal uren" dataDxfId="4917">
      <calculatedColumnFormula>K2+M2+O2+Q2+S2</calculatedColumnFormula>
    </tableColumn>
    <tableColumn id="22" name="Totale kosten" dataDxfId="4916"/>
  </tableColumns>
  <tableStyleInfo showFirstColumn="0" showLastColumn="0" showRowStripes="1" showColumnStripes="0"/>
</table>
</file>

<file path=xl/tables/table30.xml><?xml version="1.0" encoding="utf-8"?>
<table xmlns="http://schemas.openxmlformats.org/spreadsheetml/2006/main" id="26" name="Tabel34162227" displayName="Tabel34162227" ref="A52:F60" totalsRowShown="0" headerRowDxfId="4222" dataDxfId="4220" tableBorderDxfId="4219" headerRowBorderDxfId="4221" totalsRowBorderDxfId="4218">
  <tableColumns count="6">
    <tableColumn id="1" name="Omschrijving Investering" dataDxfId="4217"/>
    <tableColumn id="3" name="Aanschafwaarde" dataDxfId="4216"/>
    <tableColumn id="4" name="Afschrijvingstermijn in maanden" dataDxfId="4215"/>
    <tableColumn id="5" name="Gebruik binnen projectperiode in maanden" dataDxfId="4214">
      <calculatedColumnFormula>SUM(D51:D52)</calculatedColumnFormula>
    </tableColumn>
    <tableColumn id="2" name="% toerekening aan project" dataDxfId="4213"/>
    <tableColumn id="6" name="Totaal afschrijvingskosten" dataDxfId="4212">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31.xml><?xml version="1.0" encoding="utf-8"?>
<table xmlns="http://schemas.openxmlformats.org/spreadsheetml/2006/main" id="27" name="Tabel3416172328" displayName="Tabel3416172328" ref="A64:B70" totalsRowShown="0" headerRowDxfId="4211" tableBorderDxfId="4209" headerRowBorderDxfId="4210" totalsRowBorderDxfId="4208">
  <tableColumns count="2">
    <tableColumn id="1" name="Omschrijving" dataDxfId="4207"/>
    <tableColumn id="3" name="Bedrag" dataDxfId="4206"/>
  </tableColumns>
  <tableStyleInfo name="TableStyleMedium2" showFirstColumn="0" showLastColumn="0" showRowStripes="1" showColumnStripes="0"/>
</table>
</file>

<file path=xl/tables/table32.xml><?xml version="1.0" encoding="utf-8"?>
<table xmlns="http://schemas.openxmlformats.org/spreadsheetml/2006/main" id="28" name="Tabel341617192429" displayName="Tabel341617192429" ref="A74:B80" totalsRowShown="0" headerRowDxfId="4205" tableBorderDxfId="4203" headerRowBorderDxfId="4204" totalsRowBorderDxfId="4202">
  <tableColumns count="2">
    <tableColumn id="1" name="Omschrijving" dataDxfId="4201"/>
    <tableColumn id="3" name="Bedrag" dataDxfId="4200"/>
  </tableColumns>
  <tableStyleInfo name="TableStyleMedium2" showFirstColumn="0" showLastColumn="0" showRowStripes="1" showColumnStripes="0"/>
</table>
</file>

<file path=xl/tables/table33.xml><?xml version="1.0" encoding="utf-8"?>
<table xmlns="http://schemas.openxmlformats.org/spreadsheetml/2006/main" id="29" name="Tabel341617202530" displayName="Tabel341617202530" ref="A84:B90" totalsRowShown="0" headerRowDxfId="4199" tableBorderDxfId="4197" headerRowBorderDxfId="4198" totalsRowBorderDxfId="4196">
  <tableColumns count="2">
    <tableColumn id="1" name="Omschrijving" dataDxfId="4195"/>
    <tableColumn id="3" name="Bedrag" dataDxfId="4194"/>
  </tableColumns>
  <tableStyleInfo name="TableStyleMedium2" showFirstColumn="0" showLastColumn="0" showRowStripes="1" showColumnStripes="0"/>
</table>
</file>

<file path=xl/tables/table34.xml><?xml version="1.0" encoding="utf-8"?>
<table xmlns="http://schemas.openxmlformats.org/spreadsheetml/2006/main" id="66" name="Tabel1867" displayName="Tabel1867" ref="A2:BC6" totalsRowShown="0" headerRowDxfId="4193" dataDxfId="4192" tableBorderDxfId="4191">
  <tableColumns count="55">
    <tableColumn id="1" name="Werkpakket 1" dataDxfId="4190"/>
    <tableColumn id="2" name="Kostensoort *" dataDxfId="4189"/>
    <tableColumn id="3" name="Uitvoerende derde partij (Niet van toepassing indien interne kosten)" dataDxfId="4188"/>
    <tableColumn id="4" name="Werkzaamheden (inclusief een toelichting op het bedrag)" dataDxfId="4187"/>
    <tableColumn id="5" name="Aantal uren" dataDxfId="4186">
      <calculatedColumnFormula>SUMIF('Uren en tariefberekening'!A:A,$D$1,'Uren en tariefberekening'!K:K)</calculatedColumnFormula>
    </tableColumn>
    <tableColumn id="6" name="Uurtarief" dataDxfId="4185">
      <calculatedColumnFormula>(SUMIF('Uren en tariefberekening'!A:A,$D$1,'Uren en tariefberekening'!L:L))/(SUMIF('Uren en tariefberekening'!A:A,$D$1,'Uren en tariefberekening'!K:K))</calculatedColumnFormula>
    </tableColumn>
    <tableColumn id="7" name="Totale kosten" dataDxfId="4184"/>
    <tableColumn id="8" name="jan-21" dataDxfId="4183"/>
    <tableColumn id="9" name="feb-21" dataDxfId="4182"/>
    <tableColumn id="10" name="mrt-21" dataDxfId="4181"/>
    <tableColumn id="11" name="apr-21" dataDxfId="4180"/>
    <tableColumn id="12" name="mei-21" dataDxfId="4179"/>
    <tableColumn id="13" name="jun-21" dataDxfId="4178"/>
    <tableColumn id="14" name="jul-21" dataDxfId="4177"/>
    <tableColumn id="15" name="aug-21" dataDxfId="4176"/>
    <tableColumn id="16" name="sep-21" dataDxfId="4175"/>
    <tableColumn id="17" name="okt-21" dataDxfId="4174"/>
    <tableColumn id="18" name="nov-21" dataDxfId="4173"/>
    <tableColumn id="19" name="dec-21" dataDxfId="4172"/>
    <tableColumn id="20" name="jan-22" dataDxfId="4171"/>
    <tableColumn id="21" name="feb-22" dataDxfId="4170"/>
    <tableColumn id="22" name="mrt-22" dataDxfId="4169"/>
    <tableColumn id="23" name="apr-22" dataDxfId="4168"/>
    <tableColumn id="24" name="mei-22" dataDxfId="4167"/>
    <tableColumn id="25" name="jun-22" dataDxfId="4166"/>
    <tableColumn id="26" name="jul-22" dataDxfId="4165"/>
    <tableColumn id="27" name="aug-22" dataDxfId="4164"/>
    <tableColumn id="28" name="sep-22" dataDxfId="4163"/>
    <tableColumn id="29" name="okt-22" dataDxfId="4162"/>
    <tableColumn id="30" name="nov-22" dataDxfId="4161"/>
    <tableColumn id="31" name="dec-22" dataDxfId="4160"/>
    <tableColumn id="32" name="jan-23" dataDxfId="4159"/>
    <tableColumn id="33" name="feb-23" dataDxfId="4158"/>
    <tableColumn id="34" name="mrt-23" dataDxfId="4157"/>
    <tableColumn id="35" name="apr-23" dataDxfId="4156"/>
    <tableColumn id="36" name="mei-23" dataDxfId="4155"/>
    <tableColumn id="37" name="jun-23" dataDxfId="4154"/>
    <tableColumn id="38" name="jul-23" dataDxfId="4153"/>
    <tableColumn id="39" name="aug-23" dataDxfId="4152"/>
    <tableColumn id="40" name="sep-23" dataDxfId="4151"/>
    <tableColumn id="41" name="okt-23" dataDxfId="4150"/>
    <tableColumn id="42" name="nov-23" dataDxfId="4149"/>
    <tableColumn id="43" name="dec-23" dataDxfId="4148"/>
    <tableColumn id="44" name="jan-222" dataDxfId="4147"/>
    <tableColumn id="45" name="feb-223" dataDxfId="4146"/>
    <tableColumn id="46" name="mrt-224" dataDxfId="4145"/>
    <tableColumn id="47" name="apr-225" dataDxfId="4144"/>
    <tableColumn id="48" name="mei-226" dataDxfId="4143"/>
    <tableColumn id="49" name="jun-227" dataDxfId="4142"/>
    <tableColumn id="50" name="jul-228" dataDxfId="4141"/>
    <tableColumn id="51" name="aug-229" dataDxfId="4140"/>
    <tableColumn id="52" name="sep-2210" dataDxfId="4139"/>
    <tableColumn id="53" name="okt-2211" dataDxfId="4138"/>
    <tableColumn id="54" name="nov-2212" dataDxfId="4137"/>
    <tableColumn id="55" name="dec-2213" dataDxfId="4136"/>
  </tableColumns>
  <tableStyleInfo name="TableStyleMedium2" showFirstColumn="0" showLastColumn="0" showRowStripes="1" showColumnStripes="0"/>
</table>
</file>

<file path=xl/tables/table35.xml><?xml version="1.0" encoding="utf-8"?>
<table xmlns="http://schemas.openxmlformats.org/spreadsheetml/2006/main" id="67" name="Tabel2015868" displayName="Tabel2015868" ref="A10:BC14" totalsRowShown="0" headerRowDxfId="4135" dataDxfId="4133" headerRowBorderDxfId="4134">
  <tableColumns count="55">
    <tableColumn id="1" name="Werkpakket 2" dataDxfId="4132"/>
    <tableColumn id="2" name="Kostensoort *" dataDxfId="4131"/>
    <tableColumn id="3" name="Uitvoerende derde partij (Niet van toepassing indien interne kosten)" dataDxfId="4130"/>
    <tableColumn id="4" name="Werkzaamheden (inclusief een toelichting op het bedrag)" dataDxfId="4129"/>
    <tableColumn id="5" name="Aantal uren" dataDxfId="4128">
      <calculatedColumnFormula>SUMIF('Uren en tariefberekening'!A:A,$D$1,'Uren en tariefberekening'!M:M)</calculatedColumnFormula>
    </tableColumn>
    <tableColumn id="6" name="Uurtarief" dataDxfId="4127">
      <calculatedColumnFormula>(SUMIF('Uren en tariefberekening'!A:A,$D$1,'Uren en tariefberekening'!L:L))/(SUMIF('Uren en tariefberekening'!A:A,$D$1,'Uren en tariefberekening'!K:K))</calculatedColumnFormula>
    </tableColumn>
    <tableColumn id="7" name="Totale kosten"/>
    <tableColumn id="8" name="jan-21" dataDxfId="4126"/>
    <tableColumn id="9" name="feb-21" dataDxfId="4125"/>
    <tableColumn id="10" name="mrt-21" dataDxfId="4124"/>
    <tableColumn id="11" name="apr-21" dataDxfId="4123"/>
    <tableColumn id="12" name="mei-21" dataDxfId="4122"/>
    <tableColumn id="13" name="jun-21" dataDxfId="4121"/>
    <tableColumn id="14" name="jul-21" dataDxfId="4120"/>
    <tableColumn id="15" name="aug-21" dataDxfId="4119"/>
    <tableColumn id="16" name="sep-21" dataDxfId="4118"/>
    <tableColumn id="17" name="okt-21" dataDxfId="4117"/>
    <tableColumn id="18" name="nov-21" dataDxfId="4116"/>
    <tableColumn id="19" name="dec-21" dataDxfId="4115"/>
    <tableColumn id="20" name="jan-22" dataDxfId="4114"/>
    <tableColumn id="21" name="feb-22" dataDxfId="4113"/>
    <tableColumn id="22" name="mrt-22" dataDxfId="4112"/>
    <tableColumn id="23" name="apr-22" dataDxfId="4111"/>
    <tableColumn id="24" name="mei-22" dataDxfId="4110"/>
    <tableColumn id="25" name="jun-22" dataDxfId="4109"/>
    <tableColumn id="26" name="jul-22" dataDxfId="4108"/>
    <tableColumn id="27" name="aug-22" dataDxfId="4107"/>
    <tableColumn id="28" name="sep-22" dataDxfId="4106"/>
    <tableColumn id="29" name="okt-22" dataDxfId="4105"/>
    <tableColumn id="30" name="nov-22" dataDxfId="4104"/>
    <tableColumn id="31" name="dec-22" dataDxfId="4103"/>
    <tableColumn id="32" name="jan-23" dataDxfId="4102"/>
    <tableColumn id="33" name="feb-23" dataDxfId="4101"/>
    <tableColumn id="34" name="mrt-23" dataDxfId="4100"/>
    <tableColumn id="35" name="apr-23" dataDxfId="4099"/>
    <tableColumn id="36" name="mei-23" dataDxfId="4098"/>
    <tableColumn id="37" name="jun-23" dataDxfId="4097"/>
    <tableColumn id="38" name="jul-23" dataDxfId="4096"/>
    <tableColumn id="39" name="aug-23" dataDxfId="4095"/>
    <tableColumn id="40" name="sep-23" dataDxfId="4094"/>
    <tableColumn id="41" name="okt-23" dataDxfId="4093"/>
    <tableColumn id="42" name="nov-23" dataDxfId="4092"/>
    <tableColumn id="43" name="dec-23" dataDxfId="4091"/>
    <tableColumn id="44" name="jan-222" dataDxfId="4090"/>
    <tableColumn id="45" name="feb-223" dataDxfId="4089"/>
    <tableColumn id="46" name="mrt-224" dataDxfId="4088"/>
    <tableColumn id="47" name="apr-225" dataDxfId="4087"/>
    <tableColumn id="48" name="mei-226" dataDxfId="4086"/>
    <tableColumn id="49" name="jun-227" dataDxfId="4085"/>
    <tableColumn id="50" name="jul-228" dataDxfId="4084"/>
    <tableColumn id="51" name="aug-229" dataDxfId="4083"/>
    <tableColumn id="52" name="sep-2210" dataDxfId="4082"/>
    <tableColumn id="53" name="okt-2211" dataDxfId="4081"/>
    <tableColumn id="54" name="nov-2212" dataDxfId="4080"/>
    <tableColumn id="55" name="dec-2213" dataDxfId="4079"/>
  </tableColumns>
  <tableStyleInfo name="TableStyleMedium2" showFirstColumn="0" showLastColumn="0" showRowStripes="1" showColumnStripes="0"/>
</table>
</file>

<file path=xl/tables/table36.xml><?xml version="1.0" encoding="utf-8"?>
<table xmlns="http://schemas.openxmlformats.org/spreadsheetml/2006/main" id="68" name="Tabel2115969" displayName="Tabel2115969" ref="A16:BC20" totalsRowShown="0" headerRowDxfId="4078" dataDxfId="4076" headerRowBorderDxfId="4077">
  <tableColumns count="55">
    <tableColumn id="1" name="Werkpakket 3" dataDxfId="4075"/>
    <tableColumn id="2" name="Kostensoort *" dataDxfId="4074"/>
    <tableColumn id="3" name="Uitvoerende derde partij (Niet van toepassing indien interne kosten)" dataDxfId="4073"/>
    <tableColumn id="4" name="Werkzaamheden (inclusief een toelichting op het bedrag)" dataDxfId="4072"/>
    <tableColumn id="5" name="Aantal uren" dataDxfId="4071">
      <calculatedColumnFormula>SUMIF('Uren en tariefberekening'!A:A,$D$1,'Uren en tariefberekening'!O:O)</calculatedColumnFormula>
    </tableColumn>
    <tableColumn id="6" name="Uurtarief" dataDxfId="4070">
      <calculatedColumnFormula>(SUMIF('Uren en tariefberekening'!A:A,$D$1,'Uren en tariefberekening'!L:L))/(SUMIF('Uren en tariefberekening'!A:A,$D$1,'Uren en tariefberekening'!K:K))</calculatedColumnFormula>
    </tableColumn>
    <tableColumn id="7" name="Totale kosten"/>
    <tableColumn id="8" name="jan-21" dataDxfId="4069"/>
    <tableColumn id="9" name="feb-21" dataDxfId="4068"/>
    <tableColumn id="10" name="mrt-21" dataDxfId="4067"/>
    <tableColumn id="11" name="apr-21" dataDxfId="4066"/>
    <tableColumn id="12" name="mei-21" dataDxfId="4065"/>
    <tableColumn id="13" name="jun-21" dataDxfId="4064"/>
    <tableColumn id="14" name="jul-21" dataDxfId="4063"/>
    <tableColumn id="15" name="aug-21" dataDxfId="4062"/>
    <tableColumn id="16" name="sep-21" dataDxfId="4061"/>
    <tableColumn id="17" name="okt-21" dataDxfId="4060"/>
    <tableColumn id="18" name="nov-21" dataDxfId="4059"/>
    <tableColumn id="19" name="dec-21" dataDxfId="4058"/>
    <tableColumn id="20" name="jan-22" dataDxfId="4057"/>
    <tableColumn id="21" name="feb-22" dataDxfId="4056"/>
    <tableColumn id="22" name="mrt-22" dataDxfId="4055"/>
    <tableColumn id="23" name="apr-22" dataDxfId="4054"/>
    <tableColumn id="24" name="mei-22" dataDxfId="4053"/>
    <tableColumn id="25" name="jun-22" dataDxfId="4052"/>
    <tableColumn id="26" name="jul-22" dataDxfId="4051"/>
    <tableColumn id="27" name="aug-22" dataDxfId="4050"/>
    <tableColumn id="28" name="sep-22" dataDxfId="4049"/>
    <tableColumn id="29" name="okt-22" dataDxfId="4048"/>
    <tableColumn id="30" name="nov-22" dataDxfId="4047"/>
    <tableColumn id="31" name="dec-22" dataDxfId="4046"/>
    <tableColumn id="32" name="jan-23" dataDxfId="4045"/>
    <tableColumn id="33" name="feb-23" dataDxfId="4044"/>
    <tableColumn id="34" name="mrt-23" dataDxfId="4043"/>
    <tableColumn id="35" name="apr-23" dataDxfId="4042"/>
    <tableColumn id="36" name="mei-23" dataDxfId="4041"/>
    <tableColumn id="37" name="jun-23" dataDxfId="4040"/>
    <tableColumn id="38" name="jul-23" dataDxfId="4039"/>
    <tableColumn id="39" name="aug-23" dataDxfId="4038"/>
    <tableColumn id="40" name="sep-23" dataDxfId="4037"/>
    <tableColumn id="41" name="okt-23" dataDxfId="4036"/>
    <tableColumn id="42" name="nov-23" dataDxfId="4035"/>
    <tableColumn id="43" name="dec-23" dataDxfId="4034"/>
    <tableColumn id="44" name="jan-222" dataDxfId="4033"/>
    <tableColumn id="45" name="feb-223" dataDxfId="4032"/>
    <tableColumn id="46" name="mrt-224" dataDxfId="4031"/>
    <tableColumn id="47" name="apr-225" dataDxfId="4030"/>
    <tableColumn id="48" name="mei-226" dataDxfId="4029"/>
    <tableColumn id="49" name="jun-227" dataDxfId="4028"/>
    <tableColumn id="50" name="jul-228" dataDxfId="4027"/>
    <tableColumn id="51" name="aug-229" dataDxfId="4026"/>
    <tableColumn id="52" name="sep-2210" dataDxfId="4025"/>
    <tableColumn id="53" name="okt-2211" dataDxfId="4024"/>
    <tableColumn id="54" name="nov-2212" dataDxfId="4023"/>
    <tableColumn id="55" name="dec-2213" dataDxfId="4022"/>
  </tableColumns>
  <tableStyleInfo name="TableStyleMedium2" showFirstColumn="0" showLastColumn="0" showRowStripes="1" showColumnStripes="0"/>
</table>
</file>

<file path=xl/tables/table37.xml><?xml version="1.0" encoding="utf-8"?>
<table xmlns="http://schemas.openxmlformats.org/spreadsheetml/2006/main" id="69" name="Tabel2216070" displayName="Tabel2216070" ref="A22:BC26" totalsRowShown="0" headerRowDxfId="4021" dataDxfId="4019" headerRowBorderDxfId="4020">
  <tableColumns count="55">
    <tableColumn id="1" name="Werkpakket 4" dataDxfId="4018"/>
    <tableColumn id="2" name="Kostensoort *" dataDxfId="4017"/>
    <tableColumn id="3" name="Uitvoerende derde partij (Niet van toepassing indien interne kosten)" dataDxfId="4016"/>
    <tableColumn id="4" name="Werkzaamheden (inclusief een toelichting op het bedrag)" dataDxfId="4015"/>
    <tableColumn id="5" name="Aantal uren" dataDxfId="4014">
      <calculatedColumnFormula>SUMIF('Uren en tariefberekening'!A:A,$D$1,'Uren en tariefberekening'!Q:Q)</calculatedColumnFormula>
    </tableColumn>
    <tableColumn id="6" name="Uurtarief" dataDxfId="4013">
      <calculatedColumnFormula>(SUMIF('Uren en tariefberekening'!A:A,$D$1,'Uren en tariefberekening'!L:L))/(SUMIF('Uren en tariefberekening'!A:A,$D$1,'Uren en tariefberekening'!K:K))</calculatedColumnFormula>
    </tableColumn>
    <tableColumn id="7" name="Totale kosten"/>
    <tableColumn id="8" name="jan-21" dataDxfId="4012"/>
    <tableColumn id="9" name="feb-21" dataDxfId="4011"/>
    <tableColumn id="10" name="mrt-21" dataDxfId="4010"/>
    <tableColumn id="11" name="apr-21" dataDxfId="4009"/>
    <tableColumn id="12" name="mei-21" dataDxfId="4008"/>
    <tableColumn id="13" name="jun-21" dataDxfId="4007"/>
    <tableColumn id="14" name="jul-21" dataDxfId="4006"/>
    <tableColumn id="15" name="aug-21" dataDxfId="4005"/>
    <tableColumn id="16" name="sep-21" dataDxfId="4004"/>
    <tableColumn id="17" name="okt-21" dataDxfId="4003"/>
    <tableColumn id="18" name="nov-21" dataDxfId="4002"/>
    <tableColumn id="19" name="dec-21" dataDxfId="4001"/>
    <tableColumn id="20" name="jan-22" dataDxfId="4000"/>
    <tableColumn id="21" name="feb-22" dataDxfId="3999"/>
    <tableColumn id="22" name="mrt-22" dataDxfId="3998"/>
    <tableColumn id="23" name="apr-22" dataDxfId="3997"/>
    <tableColumn id="24" name="mei-22" dataDxfId="3996"/>
    <tableColumn id="25" name="jun-22" dataDxfId="3995"/>
    <tableColumn id="26" name="jul-22" dataDxfId="3994"/>
    <tableColumn id="27" name="aug-22" dataDxfId="3993"/>
    <tableColumn id="28" name="sep-22" dataDxfId="3992"/>
    <tableColumn id="29" name="okt-22" dataDxfId="3991"/>
    <tableColumn id="30" name="nov-22" dataDxfId="3990"/>
    <tableColumn id="31" name="dec-22" dataDxfId="3989"/>
    <tableColumn id="32" name="jan-23" dataDxfId="3988"/>
    <tableColumn id="33" name="feb-23" dataDxfId="3987"/>
    <tableColumn id="34" name="mrt-23" dataDxfId="3986"/>
    <tableColumn id="35" name="apr-23" dataDxfId="3985"/>
    <tableColumn id="36" name="mei-23" dataDxfId="3984"/>
    <tableColumn id="37" name="jun-23" dataDxfId="3983"/>
    <tableColumn id="38" name="jul-23" dataDxfId="3982"/>
    <tableColumn id="39" name="aug-23" dataDxfId="3981"/>
    <tableColumn id="40" name="sep-23" dataDxfId="3980"/>
    <tableColumn id="41" name="okt-23" dataDxfId="3979"/>
    <tableColumn id="42" name="nov-23" dataDxfId="3978"/>
    <tableColumn id="43" name="dec-23" dataDxfId="3977"/>
    <tableColumn id="44" name="jan-222" dataDxfId="3976"/>
    <tableColumn id="45" name="feb-223" dataDxfId="3975"/>
    <tableColumn id="46" name="mrt-224" dataDxfId="3974"/>
    <tableColumn id="47" name="apr-225" dataDxfId="3973"/>
    <tableColumn id="48" name="mei-226" dataDxfId="3972"/>
    <tableColumn id="49" name="jun-227" dataDxfId="3971"/>
    <tableColumn id="50" name="jul-228" dataDxfId="3970"/>
    <tableColumn id="51" name="aug-229" dataDxfId="3969"/>
    <tableColumn id="52" name="sep-2210" dataDxfId="3968"/>
    <tableColumn id="53" name="okt-2211" dataDxfId="3967"/>
    <tableColumn id="54" name="nov-2212" dataDxfId="3966"/>
    <tableColumn id="55" name="dec-2213" dataDxfId="3965"/>
  </tableColumns>
  <tableStyleInfo name="TableStyleMedium2" showFirstColumn="0" showLastColumn="0" showRowStripes="1" showColumnStripes="0"/>
</table>
</file>

<file path=xl/tables/table38.xml><?xml version="1.0" encoding="utf-8"?>
<table xmlns="http://schemas.openxmlformats.org/spreadsheetml/2006/main" id="70" name="Tabel2316171" displayName="Tabel2316171" ref="A28:BC32" totalsRowShown="0" headerRowDxfId="3964" dataDxfId="3962" headerRowBorderDxfId="3963">
  <sortState ref="A29:BC32">
    <sortCondition sortBy="value" ref="AR29:AR32"/>
  </sortState>
  <tableColumns count="55">
    <tableColumn id="1" name="Werkpakket 5" dataDxfId="3961"/>
    <tableColumn id="2" name="Kostensoort *" dataDxfId="3960"/>
    <tableColumn id="3" name="Uitvoerende derde partij (Niet van toepassing indien interne kosten)" dataDxfId="3959"/>
    <tableColumn id="4" name="Werkzaamheden (inclusief een toelichting op het bedrag)" dataDxfId="3958"/>
    <tableColumn id="5" name="Aantal uren"/>
    <tableColumn id="6" name="Uurtarief"/>
    <tableColumn id="7" name="Totale kosten"/>
    <tableColumn id="8" name="jan-21" dataDxfId="3957"/>
    <tableColumn id="9" name="feb-21" dataDxfId="3956"/>
    <tableColumn id="10" name="mrt-21" dataDxfId="3955"/>
    <tableColumn id="11" name="apr-21" dataDxfId="3954"/>
    <tableColumn id="12" name="mei-21" dataDxfId="3953"/>
    <tableColumn id="13" name="jun-21" dataDxfId="3952"/>
    <tableColumn id="14" name="jul-21" dataDxfId="3951"/>
    <tableColumn id="15" name="aug-21" dataDxfId="3950"/>
    <tableColumn id="16" name="sep-21" dataDxfId="3949"/>
    <tableColumn id="17" name="okt-21" dataDxfId="3948"/>
    <tableColumn id="18" name="nov-21" dataDxfId="3947"/>
    <tableColumn id="19" name="dec-21" dataDxfId="3946"/>
    <tableColumn id="20" name="jan-22" dataDxfId="3945"/>
    <tableColumn id="21" name="feb-22" dataDxfId="3944"/>
    <tableColumn id="22" name="mrt-22" dataDxfId="3943"/>
    <tableColumn id="23" name="apr-22" dataDxfId="3942"/>
    <tableColumn id="24" name="mei-22" dataDxfId="3941"/>
    <tableColumn id="25" name="jun-22" dataDxfId="3940"/>
    <tableColumn id="26" name="jul-22" dataDxfId="3939"/>
    <tableColumn id="27" name="aug-22" dataDxfId="3938"/>
    <tableColumn id="28" name="sep-22" dataDxfId="3937"/>
    <tableColumn id="29" name="okt-22" dataDxfId="3936"/>
    <tableColumn id="30" name="nov-22" dataDxfId="3935"/>
    <tableColumn id="31" name="dec-22" dataDxfId="3934"/>
    <tableColumn id="32" name="jan-23" dataDxfId="3933"/>
    <tableColumn id="33" name="feb-23" dataDxfId="3932"/>
    <tableColumn id="34" name="mrt-23" dataDxfId="3931"/>
    <tableColumn id="35" name="apr-23" dataDxfId="3930"/>
    <tableColumn id="36" name="mei-23" dataDxfId="3929"/>
    <tableColumn id="37" name="jun-23" dataDxfId="3928"/>
    <tableColumn id="38" name="jul-23" dataDxfId="3927"/>
    <tableColumn id="39" name="aug-23" dataDxfId="3926"/>
    <tableColumn id="40" name="sep-23" dataDxfId="3925"/>
    <tableColumn id="41" name="okt-23" dataDxfId="3924"/>
    <tableColumn id="42" name="nov-23" dataDxfId="3923"/>
    <tableColumn id="43" name="dec-23" dataDxfId="3922"/>
    <tableColumn id="44" name="jan-222" dataDxfId="3921"/>
    <tableColumn id="45" name="feb-223" dataDxfId="3920"/>
    <tableColumn id="46" name="mrt-224" dataDxfId="3919"/>
    <tableColumn id="47" name="apr-225" dataDxfId="3918"/>
    <tableColumn id="48" name="mei-226" dataDxfId="3917"/>
    <tableColumn id="49" name="jun-227" dataDxfId="3916"/>
    <tableColumn id="50" name="jul-228" dataDxfId="3915"/>
    <tableColumn id="51" name="aug-229" dataDxfId="3914"/>
    <tableColumn id="52" name="sep-2210" dataDxfId="3913"/>
    <tableColumn id="53" name="okt-2211" dataDxfId="3912"/>
    <tableColumn id="54" name="nov-2212" dataDxfId="3911"/>
    <tableColumn id="55" name="dec-2213" dataDxfId="3910"/>
  </tableColumns>
  <tableStyleInfo name="TableStyleMedium2" showFirstColumn="0" showLastColumn="0" showRowStripes="1" showColumnStripes="0"/>
</table>
</file>

<file path=xl/tables/table39.xml><?xml version="1.0" encoding="utf-8"?>
<table xmlns="http://schemas.openxmlformats.org/spreadsheetml/2006/main" id="106" name="Tabel3421107" displayName="Tabel3421107" ref="A40:D46" totalsRowShown="0" headerRowDxfId="3909" dataDxfId="3907" tableBorderDxfId="3906" headerRowBorderDxfId="3908" totalsRowBorderDxfId="3905">
  <tableColumns count="4">
    <tableColumn id="1" name="Werkpakket" dataDxfId="3904"/>
    <tableColumn id="2" name="Kies type staatssteungrondslag" dataDxfId="3903"/>
    <tableColumn id="3" name="subsidie percentage" dataDxfId="3902">
      <calculatedColumnFormula>IFERROR(AVERAGE(C36:C40),0)</calculatedColumnFormula>
    </tableColumn>
    <tableColumn id="5" name="totaal subsidie (€) " dataDxfId="3901">
      <calculatedColumnFormula>SUM(D39:D39)</calculatedColumnFormula>
    </tableColumn>
  </tableColumns>
  <tableStyleInfo showFirstColumn="0" showLastColumn="0" showRowStripes="1" showColumnStripes="0"/>
</table>
</file>

<file path=xl/tables/table4.xml><?xml version="1.0" encoding="utf-8"?>
<table xmlns="http://schemas.openxmlformats.org/spreadsheetml/2006/main" id="4" name="begrotingperkostensoort" displayName="begrotingperkostensoort" ref="A13:Q26" totalsRowShown="0" headerRowDxfId="4915" dataDxfId="4913" tableBorderDxfId="4912" headerRowBorderDxfId="4914">
  <tableColumns count="17">
    <tableColumn id="1" name="Kostensoort" dataDxfId="4911"/>
    <tableColumn id="2" name="Partner 1" dataDxfId="4910"/>
    <tableColumn id="3" name="Partner 2" dataDxfId="4909"/>
    <tableColumn id="4" name="Partner 3" dataDxfId="4908"/>
    <tableColumn id="5" name="Partner 4" dataDxfId="4907"/>
    <tableColumn id="6" name="Partner 5" dataDxfId="4906"/>
    <tableColumn id="7" name="Partner 6" dataDxfId="4905"/>
    <tableColumn id="8" name="Partner 7" dataDxfId="4904"/>
    <tableColumn id="9" name="Partner 8" dataDxfId="4903"/>
    <tableColumn id="10" name="Partner 9" dataDxfId="4902"/>
    <tableColumn id="11" name="Partner 10" dataDxfId="4901"/>
    <tableColumn id="13" name="Partner 11" dataDxfId="4900">
      <calculatedColumnFormula>'Begroting pp 11'!$D$1</calculatedColumnFormula>
    </tableColumn>
    <tableColumn id="14" name="Partner 12" dataDxfId="4899">
      <calculatedColumnFormula>'Begroting pp 12'!$D$1</calculatedColumnFormula>
    </tableColumn>
    <tableColumn id="15" name="Partner 13" dataDxfId="4898">
      <calculatedColumnFormula>'Begroting pp 13'!$D$1</calculatedColumnFormula>
    </tableColumn>
    <tableColumn id="16" name="Partner 14" dataDxfId="4897">
      <calculatedColumnFormula>'Begroting pp 14'!$D$1</calculatedColumnFormula>
    </tableColumn>
    <tableColumn id="17" name="Partner 15" dataDxfId="4896">
      <calculatedColumnFormula>'Begroting pp 15'!$D$1</calculatedColumnFormula>
    </tableColumn>
    <tableColumn id="12" name="Totaal" dataDxfId="4895"/>
  </tableColumns>
  <tableStyleInfo name="TableStyleMedium2" showFirstColumn="0" showLastColumn="0" showRowStripes="1" showColumnStripes="0"/>
</table>
</file>

<file path=xl/tables/table40.xml><?xml version="1.0" encoding="utf-8"?>
<table xmlns="http://schemas.openxmlformats.org/spreadsheetml/2006/main" id="31" name="Tabel34162232" displayName="Tabel34162232" ref="A52:F60" totalsRowShown="0" headerRowDxfId="3900" dataDxfId="3898" tableBorderDxfId="3897" headerRowBorderDxfId="3899" totalsRowBorderDxfId="3896">
  <tableColumns count="6">
    <tableColumn id="1" name="Omschrijving Investering" dataDxfId="3895"/>
    <tableColumn id="3" name="Aanschafwaarde" dataDxfId="3894"/>
    <tableColumn id="4" name="Afschrijvingstermijn in maanden" dataDxfId="3893"/>
    <tableColumn id="5" name="Gebruik binnen projectperiode in maanden" dataDxfId="3892">
      <calculatedColumnFormula>SUM(D51:D52)</calculatedColumnFormula>
    </tableColumn>
    <tableColumn id="2" name="% toerekening aan project" dataDxfId="3891"/>
    <tableColumn id="6" name="Totaal afschrijvingskosten" dataDxfId="3890">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41.xml><?xml version="1.0" encoding="utf-8"?>
<table xmlns="http://schemas.openxmlformats.org/spreadsheetml/2006/main" id="32" name="Tabel3416172333" displayName="Tabel3416172333" ref="A64:B70" totalsRowShown="0" headerRowDxfId="3889" tableBorderDxfId="3887" headerRowBorderDxfId="3888" totalsRowBorderDxfId="3886">
  <tableColumns count="2">
    <tableColumn id="1" name="Omschrijving" dataDxfId="3885"/>
    <tableColumn id="3" name="Bedrag" dataDxfId="3884"/>
  </tableColumns>
  <tableStyleInfo name="TableStyleMedium2" showFirstColumn="0" showLastColumn="0" showRowStripes="1" showColumnStripes="0"/>
</table>
</file>

<file path=xl/tables/table42.xml><?xml version="1.0" encoding="utf-8"?>
<table xmlns="http://schemas.openxmlformats.org/spreadsheetml/2006/main" id="33" name="Tabel341617192434" displayName="Tabel341617192434" ref="A74:B80" totalsRowShown="0" headerRowDxfId="3883" tableBorderDxfId="3881" headerRowBorderDxfId="3882" totalsRowBorderDxfId="3880">
  <tableColumns count="2">
    <tableColumn id="1" name="Omschrijving" dataDxfId="3879"/>
    <tableColumn id="3" name="Bedrag" dataDxfId="3878"/>
  </tableColumns>
  <tableStyleInfo name="TableStyleMedium2" showFirstColumn="0" showLastColumn="0" showRowStripes="1" showColumnStripes="0"/>
</table>
</file>

<file path=xl/tables/table43.xml><?xml version="1.0" encoding="utf-8"?>
<table xmlns="http://schemas.openxmlformats.org/spreadsheetml/2006/main" id="35" name="Tabel341617202536" displayName="Tabel341617202536" ref="A84:B90" totalsRowShown="0" headerRowDxfId="3877" tableBorderDxfId="3875" headerRowBorderDxfId="3876" totalsRowBorderDxfId="3874">
  <tableColumns count="2">
    <tableColumn id="1" name="Omschrijving" dataDxfId="3873"/>
    <tableColumn id="3" name="Bedrag" dataDxfId="3872"/>
  </tableColumns>
  <tableStyleInfo name="TableStyleMedium2" showFirstColumn="0" showLastColumn="0" showRowStripes="1" showColumnStripes="0"/>
</table>
</file>

<file path=xl/tables/table44.xml><?xml version="1.0" encoding="utf-8"?>
<table xmlns="http://schemas.openxmlformats.org/spreadsheetml/2006/main" id="71" name="Tabel1872" displayName="Tabel1872" ref="A2:BC6" totalsRowShown="0" headerRowDxfId="3871" dataDxfId="3870" tableBorderDxfId="3869">
  <tableColumns count="55">
    <tableColumn id="1" name="Werkpakket 1" dataDxfId="3868"/>
    <tableColumn id="2" name="Kostensoort *" dataDxfId="3867"/>
    <tableColumn id="3" name="Uitvoerende derde partij (Niet van toepassing indien interne kosten)" dataDxfId="3866"/>
    <tableColumn id="4" name="Werkzaamheden (inclusief een toelichting op het bedrag)" dataDxfId="3865"/>
    <tableColumn id="5" name="Aantal uren" dataDxfId="3864">
      <calculatedColumnFormula>SUMIF('Uren en tariefberekening'!A:A,$D$1,'Uren en tariefberekening'!K:K)</calculatedColumnFormula>
    </tableColumn>
    <tableColumn id="6" name="Uurtarief" dataDxfId="3863">
      <calculatedColumnFormula>(SUMIF('Uren en tariefberekening'!A:A,$D$1,'Uren en tariefberekening'!L:L))/(SUMIF('Uren en tariefberekening'!A:A,$D$1,'Uren en tariefberekening'!K:K))</calculatedColumnFormula>
    </tableColumn>
    <tableColumn id="7" name="Totale kosten" dataDxfId="3862"/>
    <tableColumn id="8" name="jan-21" dataDxfId="3861"/>
    <tableColumn id="9" name="feb-21" dataDxfId="3860"/>
    <tableColumn id="10" name="mrt-21" dataDxfId="3859"/>
    <tableColumn id="11" name="apr-21" dataDxfId="3858"/>
    <tableColumn id="12" name="mei-21" dataDxfId="3857"/>
    <tableColumn id="13" name="jun-21" dataDxfId="3856"/>
    <tableColumn id="14" name="jul-21" dataDxfId="3855"/>
    <tableColumn id="15" name="aug-21" dataDxfId="3854"/>
    <tableColumn id="16" name="sep-21" dataDxfId="3853"/>
    <tableColumn id="17" name="okt-21" dataDxfId="3852"/>
    <tableColumn id="18" name="nov-21" dataDxfId="3851"/>
    <tableColumn id="19" name="dec-21" dataDxfId="3850"/>
    <tableColumn id="20" name="jan-22" dataDxfId="3849"/>
    <tableColumn id="21" name="feb-22" dataDxfId="3848"/>
    <tableColumn id="22" name="mrt-22" dataDxfId="3847"/>
    <tableColumn id="23" name="apr-22" dataDxfId="3846"/>
    <tableColumn id="24" name="mei-22" dataDxfId="3845"/>
    <tableColumn id="25" name="jun-22" dataDxfId="3844"/>
    <tableColumn id="26" name="jul-22" dataDxfId="3843"/>
    <tableColumn id="27" name="aug-22" dataDxfId="3842"/>
    <tableColumn id="28" name="sep-22" dataDxfId="3841"/>
    <tableColumn id="29" name="okt-22" dataDxfId="3840"/>
    <tableColumn id="30" name="nov-22" dataDxfId="3839"/>
    <tableColumn id="31" name="dec-22" dataDxfId="3838"/>
    <tableColumn id="32" name="jan-23" dataDxfId="3837"/>
    <tableColumn id="33" name="feb-23" dataDxfId="3836"/>
    <tableColumn id="34" name="mrt-23" dataDxfId="3835"/>
    <tableColumn id="35" name="apr-23" dataDxfId="3834"/>
    <tableColumn id="36" name="mei-23" dataDxfId="3833"/>
    <tableColumn id="37" name="jun-23" dataDxfId="3832"/>
    <tableColumn id="38" name="jul-23" dataDxfId="3831"/>
    <tableColumn id="39" name="aug-23" dataDxfId="3830"/>
    <tableColumn id="40" name="sep-23" dataDxfId="3829"/>
    <tableColumn id="41" name="okt-23" dataDxfId="3828"/>
    <tableColumn id="42" name="nov-23" dataDxfId="3827"/>
    <tableColumn id="43" name="dec-23" dataDxfId="3826"/>
    <tableColumn id="44" name="jan-222" dataDxfId="3825"/>
    <tableColumn id="45" name="feb-223" dataDxfId="3824"/>
    <tableColumn id="46" name="mrt-224" dataDxfId="3823"/>
    <tableColumn id="47" name="apr-225" dataDxfId="3822"/>
    <tableColumn id="48" name="mei-226" dataDxfId="3821"/>
    <tableColumn id="49" name="jun-227" dataDxfId="3820"/>
    <tableColumn id="50" name="jul-228" dataDxfId="3819"/>
    <tableColumn id="51" name="aug-229" dataDxfId="3818"/>
    <tableColumn id="52" name="sep-2210" dataDxfId="3817"/>
    <tableColumn id="53" name="okt-2211" dataDxfId="3816"/>
    <tableColumn id="54" name="nov-2212" dataDxfId="3815"/>
    <tableColumn id="55" name="dec-2213" dataDxfId="3814"/>
  </tableColumns>
  <tableStyleInfo name="TableStyleMedium2" showFirstColumn="0" showLastColumn="0" showRowStripes="1" showColumnStripes="0"/>
</table>
</file>

<file path=xl/tables/table45.xml><?xml version="1.0" encoding="utf-8"?>
<table xmlns="http://schemas.openxmlformats.org/spreadsheetml/2006/main" id="72" name="Tabel2015873" displayName="Tabel2015873" ref="A10:BC14" totalsRowShown="0" headerRowDxfId="3813" dataDxfId="3811" headerRowBorderDxfId="3812">
  <tableColumns count="55">
    <tableColumn id="1" name="Werkpakket 2" dataDxfId="3810"/>
    <tableColumn id="2" name="Kostensoort *" dataDxfId="3809"/>
    <tableColumn id="3" name="Uitvoerende derde partij (Niet van toepassing indien interne kosten)" dataDxfId="3808"/>
    <tableColumn id="4" name="Werkzaamheden (inclusief een toelichting op het bedrag)" dataDxfId="3807"/>
    <tableColumn id="5" name="Aantal uren" dataDxfId="3806">
      <calculatedColumnFormula>SUMIF('Uren en tariefberekening'!A:A,$D$1,'Uren en tariefberekening'!M:M)</calculatedColumnFormula>
    </tableColumn>
    <tableColumn id="6" name="Uurtarief" dataDxfId="3805">
      <calculatedColumnFormula>(SUMIF('Uren en tariefberekening'!A:A,$D$1,'Uren en tariefberekening'!L:L))/(SUMIF('Uren en tariefberekening'!A:A,$D$1,'Uren en tariefberekening'!K:K))</calculatedColumnFormula>
    </tableColumn>
    <tableColumn id="7" name="Totale kosten"/>
    <tableColumn id="8" name="jan-21" dataDxfId="3804"/>
    <tableColumn id="9" name="feb-21" dataDxfId="3803"/>
    <tableColumn id="10" name="mrt-21" dataDxfId="3802"/>
    <tableColumn id="11" name="apr-21" dataDxfId="3801"/>
    <tableColumn id="12" name="mei-21" dataDxfId="3800"/>
    <tableColumn id="13" name="jun-21" dataDxfId="3799"/>
    <tableColumn id="14" name="jul-21" dataDxfId="3798"/>
    <tableColumn id="15" name="aug-21" dataDxfId="3797"/>
    <tableColumn id="16" name="sep-21" dataDxfId="3796"/>
    <tableColumn id="17" name="okt-21" dataDxfId="3795"/>
    <tableColumn id="18" name="nov-21" dataDxfId="3794"/>
    <tableColumn id="19" name="dec-21" dataDxfId="3793"/>
    <tableColumn id="20" name="jan-22" dataDxfId="3792"/>
    <tableColumn id="21" name="feb-22" dataDxfId="3791"/>
    <tableColumn id="22" name="mrt-22" dataDxfId="3790"/>
    <tableColumn id="23" name="apr-22" dataDxfId="3789"/>
    <tableColumn id="24" name="mei-22" dataDxfId="3788"/>
    <tableColumn id="25" name="jun-22" dataDxfId="3787"/>
    <tableColumn id="26" name="jul-22" dataDxfId="3786"/>
    <tableColumn id="27" name="aug-22" dataDxfId="3785"/>
    <tableColumn id="28" name="sep-22" dataDxfId="3784"/>
    <tableColumn id="29" name="okt-22" dataDxfId="3783"/>
    <tableColumn id="30" name="nov-22" dataDxfId="3782"/>
    <tableColumn id="31" name="dec-22" dataDxfId="3781"/>
    <tableColumn id="32" name="jan-23" dataDxfId="3780"/>
    <tableColumn id="33" name="feb-23" dataDxfId="3779"/>
    <tableColumn id="34" name="mrt-23" dataDxfId="3778"/>
    <tableColumn id="35" name="apr-23" dataDxfId="3777"/>
    <tableColumn id="36" name="mei-23" dataDxfId="3776"/>
    <tableColumn id="37" name="jun-23" dataDxfId="3775"/>
    <tableColumn id="38" name="jul-23" dataDxfId="3774"/>
    <tableColumn id="39" name="aug-23" dataDxfId="3773"/>
    <tableColumn id="40" name="sep-23" dataDxfId="3772"/>
    <tableColumn id="41" name="okt-23" dataDxfId="3771"/>
    <tableColumn id="42" name="nov-23" dataDxfId="3770"/>
    <tableColumn id="43" name="dec-23" dataDxfId="3769"/>
    <tableColumn id="44" name="jan-222" dataDxfId="3768"/>
    <tableColumn id="45" name="feb-223" dataDxfId="3767"/>
    <tableColumn id="46" name="mrt-224" dataDxfId="3766"/>
    <tableColumn id="47" name="apr-225" dataDxfId="3765"/>
    <tableColumn id="48" name="mei-226" dataDxfId="3764"/>
    <tableColumn id="49" name="jun-227" dataDxfId="3763"/>
    <tableColumn id="50" name="jul-228" dataDxfId="3762"/>
    <tableColumn id="51" name="aug-229" dataDxfId="3761"/>
    <tableColumn id="52" name="sep-2210" dataDxfId="3760"/>
    <tableColumn id="53" name="okt-2211" dataDxfId="3759"/>
    <tableColumn id="54" name="nov-2212" dataDxfId="3758"/>
    <tableColumn id="55" name="dec-2213" dataDxfId="3757"/>
  </tableColumns>
  <tableStyleInfo name="TableStyleMedium2" showFirstColumn="0" showLastColumn="0" showRowStripes="1" showColumnStripes="0"/>
</table>
</file>

<file path=xl/tables/table46.xml><?xml version="1.0" encoding="utf-8"?>
<table xmlns="http://schemas.openxmlformats.org/spreadsheetml/2006/main" id="73" name="Tabel2115974" displayName="Tabel2115974" ref="A16:BC20" totalsRowShown="0" headerRowDxfId="3756" dataDxfId="3754" headerRowBorderDxfId="3755">
  <tableColumns count="55">
    <tableColumn id="1" name="Werkpakket 3" dataDxfId="3753"/>
    <tableColumn id="2" name="Kostensoort *" dataDxfId="3752"/>
    <tableColumn id="3" name="Uitvoerende derde partij (Niet van toepassing indien interne kosten)" dataDxfId="3751"/>
    <tableColumn id="4" name="Werkzaamheden (inclusief een toelichting op het bedrag)" dataDxfId="3750"/>
    <tableColumn id="5" name="Aantal uren" dataDxfId="3749">
      <calculatedColumnFormula>SUMIF('Uren en tariefberekening'!A:A,$D$1,'Uren en tariefberekening'!O:O)</calculatedColumnFormula>
    </tableColumn>
    <tableColumn id="6" name="Uurtarief" dataDxfId="3748">
      <calculatedColumnFormula>(SUMIF('Uren en tariefberekening'!A:A,$D$1,'Uren en tariefberekening'!L:L))/(SUMIF('Uren en tariefberekening'!A:A,$D$1,'Uren en tariefberekening'!K:K))</calculatedColumnFormula>
    </tableColumn>
    <tableColumn id="7" name="Totale kosten"/>
    <tableColumn id="8" name="jan-21" dataDxfId="3747"/>
    <tableColumn id="9" name="feb-21" dataDxfId="3746"/>
    <tableColumn id="10" name="mrt-21" dataDxfId="3745"/>
    <tableColumn id="11" name="apr-21" dataDxfId="3744"/>
    <tableColumn id="12" name="mei-21" dataDxfId="3743"/>
    <tableColumn id="13" name="jun-21" dataDxfId="3742"/>
    <tableColumn id="14" name="jul-21" dataDxfId="3741"/>
    <tableColumn id="15" name="aug-21" dataDxfId="3740"/>
    <tableColumn id="16" name="sep-21" dataDxfId="3739"/>
    <tableColumn id="17" name="okt-21" dataDxfId="3738"/>
    <tableColumn id="18" name="nov-21" dataDxfId="3737"/>
    <tableColumn id="19" name="dec-21" dataDxfId="3736"/>
    <tableColumn id="20" name="jan-22" dataDxfId="3735"/>
    <tableColumn id="21" name="feb-22" dataDxfId="3734"/>
    <tableColumn id="22" name="mrt-22" dataDxfId="3733"/>
    <tableColumn id="23" name="apr-22" dataDxfId="3732"/>
    <tableColumn id="24" name="mei-22" dataDxfId="3731"/>
    <tableColumn id="25" name="jun-22" dataDxfId="3730"/>
    <tableColumn id="26" name="jul-22" dataDxfId="3729"/>
    <tableColumn id="27" name="aug-22" dataDxfId="3728"/>
    <tableColumn id="28" name="sep-22" dataDxfId="3727"/>
    <tableColumn id="29" name="okt-22" dataDxfId="3726"/>
    <tableColumn id="30" name="nov-22" dataDxfId="3725"/>
    <tableColumn id="31" name="dec-22" dataDxfId="3724"/>
    <tableColumn id="32" name="jan-23" dataDxfId="3723"/>
    <tableColumn id="33" name="feb-23" dataDxfId="3722"/>
    <tableColumn id="34" name="mrt-23" dataDxfId="3721"/>
    <tableColumn id="35" name="apr-23" dataDxfId="3720"/>
    <tableColumn id="36" name="mei-23" dataDxfId="3719"/>
    <tableColumn id="37" name="jun-23" dataDxfId="3718"/>
    <tableColumn id="38" name="jul-23" dataDxfId="3717"/>
    <tableColumn id="39" name="aug-23" dataDxfId="3716"/>
    <tableColumn id="40" name="sep-23" dataDxfId="3715"/>
    <tableColumn id="41" name="okt-23" dataDxfId="3714"/>
    <tableColumn id="42" name="nov-23" dataDxfId="3713"/>
    <tableColumn id="43" name="dec-23" dataDxfId="3712"/>
    <tableColumn id="44" name="jan-222" dataDxfId="3711"/>
    <tableColumn id="45" name="feb-223" dataDxfId="3710"/>
    <tableColumn id="46" name="mrt-224" dataDxfId="3709"/>
    <tableColumn id="47" name="apr-225" dataDxfId="3708"/>
    <tableColumn id="48" name="mei-226" dataDxfId="3707"/>
    <tableColumn id="49" name="jun-227" dataDxfId="3706"/>
    <tableColumn id="50" name="jul-228" dataDxfId="3705"/>
    <tableColumn id="51" name="aug-229" dataDxfId="3704"/>
    <tableColumn id="52" name="sep-2210" dataDxfId="3703"/>
    <tableColumn id="53" name="okt-2211" dataDxfId="3702"/>
    <tableColumn id="54" name="nov-2212" dataDxfId="3701"/>
    <tableColumn id="55" name="dec-2213" dataDxfId="3700"/>
  </tableColumns>
  <tableStyleInfo name="TableStyleMedium2" showFirstColumn="0" showLastColumn="0" showRowStripes="1" showColumnStripes="0"/>
</table>
</file>

<file path=xl/tables/table47.xml><?xml version="1.0" encoding="utf-8"?>
<table xmlns="http://schemas.openxmlformats.org/spreadsheetml/2006/main" id="74" name="Tabel2216075" displayName="Tabel2216075" ref="A22:BC26" totalsRowShown="0" headerRowDxfId="3699" dataDxfId="3697" headerRowBorderDxfId="3698">
  <tableColumns count="55">
    <tableColumn id="1" name="Werkpakket 4" dataDxfId="3696"/>
    <tableColumn id="2" name="Kostensoort *" dataDxfId="3695"/>
    <tableColumn id="3" name="Uitvoerende derde partij (Niet van toepassing indien interne kosten)" dataDxfId="3694"/>
    <tableColumn id="4" name="Werkzaamheden (inclusief een toelichting op het bedrag)" dataDxfId="3693"/>
    <tableColumn id="5" name="Aantal uren" dataDxfId="3692">
      <calculatedColumnFormula>SUMIF('Uren en tariefberekening'!A:A,$D$1,'Uren en tariefberekening'!Q:Q)</calculatedColumnFormula>
    </tableColumn>
    <tableColumn id="6" name="Uurtarief" dataDxfId="3691">
      <calculatedColumnFormula>(SUMIF('Uren en tariefberekening'!A:A,$D$1,'Uren en tariefberekening'!L:L))/(SUMIF('Uren en tariefberekening'!A:A,$D$1,'Uren en tariefberekening'!K:K))</calculatedColumnFormula>
    </tableColumn>
    <tableColumn id="7" name="Totale kosten"/>
    <tableColumn id="8" name="jan-21" dataDxfId="3690"/>
    <tableColumn id="9" name="feb-21" dataDxfId="3689"/>
    <tableColumn id="10" name="mrt-21" dataDxfId="3688"/>
    <tableColumn id="11" name="apr-21" dataDxfId="3687"/>
    <tableColumn id="12" name="mei-21" dataDxfId="3686"/>
    <tableColumn id="13" name="jun-21" dataDxfId="3685"/>
    <tableColumn id="14" name="jul-21" dataDxfId="3684"/>
    <tableColumn id="15" name="aug-21" dataDxfId="3683"/>
    <tableColumn id="16" name="sep-21" dataDxfId="3682"/>
    <tableColumn id="17" name="okt-21" dataDxfId="3681"/>
    <tableColumn id="18" name="nov-21" dataDxfId="3680"/>
    <tableColumn id="19" name="dec-21" dataDxfId="3679"/>
    <tableColumn id="20" name="jan-22" dataDxfId="3678"/>
    <tableColumn id="21" name="feb-22" dataDxfId="3677"/>
    <tableColumn id="22" name="mrt-22" dataDxfId="3676"/>
    <tableColumn id="23" name="apr-22" dataDxfId="3675"/>
    <tableColumn id="24" name="mei-22" dataDxfId="3674"/>
    <tableColumn id="25" name="jun-22" dataDxfId="3673"/>
    <tableColumn id="26" name="jul-22" dataDxfId="3672"/>
    <tableColumn id="27" name="aug-22" dataDxfId="3671"/>
    <tableColumn id="28" name="sep-22" dataDxfId="3670"/>
    <tableColumn id="29" name="okt-22" dataDxfId="3669"/>
    <tableColumn id="30" name="nov-22" dataDxfId="3668"/>
    <tableColumn id="31" name="dec-22" dataDxfId="3667"/>
    <tableColumn id="32" name="jan-23" dataDxfId="3666"/>
    <tableColumn id="33" name="feb-23" dataDxfId="3665"/>
    <tableColumn id="34" name="mrt-23" dataDxfId="3664"/>
    <tableColumn id="35" name="apr-23" dataDxfId="3663"/>
    <tableColumn id="36" name="mei-23" dataDxfId="3662"/>
    <tableColumn id="37" name="jun-23" dataDxfId="3661"/>
    <tableColumn id="38" name="jul-23" dataDxfId="3660"/>
    <tableColumn id="39" name="aug-23" dataDxfId="3659"/>
    <tableColumn id="40" name="sep-23" dataDxfId="3658"/>
    <tableColumn id="41" name="okt-23" dataDxfId="3657"/>
    <tableColumn id="42" name="nov-23" dataDxfId="3656"/>
    <tableColumn id="43" name="dec-23" dataDxfId="3655"/>
    <tableColumn id="44" name="jan-222" dataDxfId="3654"/>
    <tableColumn id="45" name="feb-223" dataDxfId="3653"/>
    <tableColumn id="46" name="mrt-224" dataDxfId="3652"/>
    <tableColumn id="47" name="apr-225" dataDxfId="3651"/>
    <tableColumn id="48" name="mei-226" dataDxfId="3650"/>
    <tableColumn id="49" name="jun-227" dataDxfId="3649"/>
    <tableColumn id="50" name="jul-228" dataDxfId="3648"/>
    <tableColumn id="51" name="aug-229" dataDxfId="3647"/>
    <tableColumn id="52" name="sep-2210" dataDxfId="3646"/>
    <tableColumn id="53" name="okt-2211" dataDxfId="3645"/>
    <tableColumn id="54" name="nov-2212" dataDxfId="3644"/>
    <tableColumn id="55" name="dec-2213" dataDxfId="3643"/>
  </tableColumns>
  <tableStyleInfo name="TableStyleMedium2" showFirstColumn="0" showLastColumn="0" showRowStripes="1" showColumnStripes="0"/>
</table>
</file>

<file path=xl/tables/table48.xml><?xml version="1.0" encoding="utf-8"?>
<table xmlns="http://schemas.openxmlformats.org/spreadsheetml/2006/main" id="75" name="Tabel2316176" displayName="Tabel2316176" ref="A28:BC32" totalsRowShown="0" headerRowDxfId="3642" dataDxfId="3640" headerRowBorderDxfId="3641">
  <sortState ref="A29:BC32">
    <sortCondition sortBy="value" ref="AR29:AR32"/>
  </sortState>
  <tableColumns count="55">
    <tableColumn id="1" name="Werkpakket 5" dataDxfId="3639"/>
    <tableColumn id="2" name="Kostensoort *" dataDxfId="3638"/>
    <tableColumn id="3" name="Uitvoerende derde partij (Niet van toepassing indien interne kosten)" dataDxfId="3637"/>
    <tableColumn id="4" name="Werkzaamheden (inclusief een toelichting op het bedrag)" dataDxfId="3636"/>
    <tableColumn id="5" name="Aantal uren"/>
    <tableColumn id="6" name="Uurtarief"/>
    <tableColumn id="7" name="Totale kosten"/>
    <tableColumn id="8" name="jan-21" dataDxfId="3635"/>
    <tableColumn id="9" name="feb-21" dataDxfId="3634"/>
    <tableColumn id="10" name="mrt-21" dataDxfId="3633"/>
    <tableColumn id="11" name="apr-21" dataDxfId="3632"/>
    <tableColumn id="12" name="mei-21" dataDxfId="3631"/>
    <tableColumn id="13" name="jun-21" dataDxfId="3630"/>
    <tableColumn id="14" name="jul-21" dataDxfId="3629"/>
    <tableColumn id="15" name="aug-21" dataDxfId="3628"/>
    <tableColumn id="16" name="sep-21" dataDxfId="3627"/>
    <tableColumn id="17" name="okt-21" dataDxfId="3626"/>
    <tableColumn id="18" name="nov-21" dataDxfId="3625"/>
    <tableColumn id="19" name="dec-21" dataDxfId="3624"/>
    <tableColumn id="20" name="jan-22" dataDxfId="3623"/>
    <tableColumn id="21" name="feb-22" dataDxfId="3622"/>
    <tableColumn id="22" name="mrt-22" dataDxfId="3621"/>
    <tableColumn id="23" name="apr-22" dataDxfId="3620"/>
    <tableColumn id="24" name="mei-22" dataDxfId="3619"/>
    <tableColumn id="25" name="jun-22" dataDxfId="3618"/>
    <tableColumn id="26" name="jul-22" dataDxfId="3617"/>
    <tableColumn id="27" name="aug-22" dataDxfId="3616"/>
    <tableColumn id="28" name="sep-22" dataDxfId="3615"/>
    <tableColumn id="29" name="okt-22" dataDxfId="3614"/>
    <tableColumn id="30" name="nov-22" dataDxfId="3613"/>
    <tableColumn id="31" name="dec-22" dataDxfId="3612"/>
    <tableColumn id="32" name="jan-23" dataDxfId="3611"/>
    <tableColumn id="33" name="feb-23" dataDxfId="3610"/>
    <tableColumn id="34" name="mrt-23" dataDxfId="3609"/>
    <tableColumn id="35" name="apr-23" dataDxfId="3608"/>
    <tableColumn id="36" name="mei-23" dataDxfId="3607"/>
    <tableColumn id="37" name="jun-23" dataDxfId="3606"/>
    <tableColumn id="38" name="jul-23" dataDxfId="3605"/>
    <tableColumn id="39" name="aug-23" dataDxfId="3604"/>
    <tableColumn id="40" name="sep-23" dataDxfId="3603"/>
    <tableColumn id="41" name="okt-23" dataDxfId="3602"/>
    <tableColumn id="42" name="nov-23" dataDxfId="3601"/>
    <tableColumn id="43" name="dec-23" dataDxfId="3600"/>
    <tableColumn id="44" name="jan-222" dataDxfId="3599"/>
    <tableColumn id="45" name="feb-223" dataDxfId="3598"/>
    <tableColumn id="46" name="mrt-224" dataDxfId="3597"/>
    <tableColumn id="47" name="apr-225" dataDxfId="3596"/>
    <tableColumn id="48" name="mei-226" dataDxfId="3595"/>
    <tableColumn id="49" name="jun-227" dataDxfId="3594"/>
    <tableColumn id="50" name="jul-228" dataDxfId="3593"/>
    <tableColumn id="51" name="aug-229" dataDxfId="3592"/>
    <tableColumn id="52" name="sep-2210" dataDxfId="3591"/>
    <tableColumn id="53" name="okt-2211" dataDxfId="3590"/>
    <tableColumn id="54" name="nov-2212" dataDxfId="3589"/>
    <tableColumn id="55" name="dec-2213" dataDxfId="3588"/>
  </tableColumns>
  <tableStyleInfo name="TableStyleMedium2" showFirstColumn="0" showLastColumn="0" showRowStripes="1" showColumnStripes="0"/>
</table>
</file>

<file path=xl/tables/table49.xml><?xml version="1.0" encoding="utf-8"?>
<table xmlns="http://schemas.openxmlformats.org/spreadsheetml/2006/main" id="107" name="Tabel3421108" displayName="Tabel3421108" ref="A40:D46" totalsRowShown="0" headerRowDxfId="3587" dataDxfId="3585" tableBorderDxfId="3584" headerRowBorderDxfId="3586" totalsRowBorderDxfId="3583">
  <tableColumns count="4">
    <tableColumn id="1" name="Werkpakket" dataDxfId="3582"/>
    <tableColumn id="2" name="Kies type staatssteungrondslag" dataDxfId="3581"/>
    <tableColumn id="3" name="subsidie percentage" dataDxfId="3580">
      <calculatedColumnFormula>IFERROR(AVERAGE(C36:C40),0)</calculatedColumnFormula>
    </tableColumn>
    <tableColumn id="5" name="totaal subsidie (€) " dataDxfId="3579">
      <calculatedColumnFormula>SUM(D39:D39)</calculatedColumnFormula>
    </tableColumn>
  </tableColumns>
  <tableStyleInfo showFirstColumn="0" showLastColumn="0" showRowStripes="1" showColumnStripes="0"/>
</table>
</file>

<file path=xl/tables/table5.xml><?xml version="1.0" encoding="utf-8"?>
<table xmlns="http://schemas.openxmlformats.org/spreadsheetml/2006/main" id="5" name="begrotingperwerkpakket" displayName="begrotingperwerkpakket" ref="A1:R10" totalsRowShown="0" headerRowDxfId="4894" tableBorderDxfId="4892" headerRowBorderDxfId="4893">
  <tableColumns count="18">
    <tableColumn id="1" name="Naam project:"/>
    <tableColumn id="2" name="Soort activiteit"/>
    <tableColumn id="3" name="Partner 1"/>
    <tableColumn id="4" name="Partner 2"/>
    <tableColumn id="5" name="Partner 3"/>
    <tableColumn id="6" name="Partner 4"/>
    <tableColumn id="7" name="Partner 5"/>
    <tableColumn id="8" name="Partner 6"/>
    <tableColumn id="9" name="Partner 7"/>
    <tableColumn id="10" name="Partner 8"/>
    <tableColumn id="11" name="Partner 9"/>
    <tableColumn id="12" name="Partner 10"/>
    <tableColumn id="19" name="Partner 11" dataDxfId="4891">
      <calculatedColumnFormula>'Begroting pp 11'!$D$1</calculatedColumnFormula>
    </tableColumn>
    <tableColumn id="20" name="Partner 12" dataDxfId="4890">
      <calculatedColumnFormula>'Begroting pp 12'!$D$1</calculatedColumnFormula>
    </tableColumn>
    <tableColumn id="21" name="Partner 13" dataDxfId="4889">
      <calculatedColumnFormula>'Begroting pp 13'!$D$1</calculatedColumnFormula>
    </tableColumn>
    <tableColumn id="22" name="Partner 14" dataDxfId="4888">
      <calculatedColumnFormula>'Begroting pp 14'!$D$1</calculatedColumnFormula>
    </tableColumn>
    <tableColumn id="23" name="Partner 15" dataDxfId="4887">
      <calculatedColumnFormula>'Begroting pp 15'!$D$1</calculatedColumnFormula>
    </tableColumn>
    <tableColumn id="13" name="Totaal"/>
  </tableColumns>
  <tableStyleInfo name="TableStyleMedium2" showFirstColumn="0" showLastColumn="0" showRowStripes="1" showColumnStripes="0"/>
</table>
</file>

<file path=xl/tables/table50.xml><?xml version="1.0" encoding="utf-8"?>
<table xmlns="http://schemas.openxmlformats.org/spreadsheetml/2006/main" id="37" name="Tabel34162238" displayName="Tabel34162238" ref="A52:F60" totalsRowShown="0" headerRowDxfId="3578" dataDxfId="3576" tableBorderDxfId="3575" headerRowBorderDxfId="3577" totalsRowBorderDxfId="3574">
  <tableColumns count="6">
    <tableColumn id="1" name="Omschrijving Investering" dataDxfId="3573"/>
    <tableColumn id="3" name="Aanschafwaarde" dataDxfId="3572"/>
    <tableColumn id="4" name="Afschrijvingstermijn in maanden" dataDxfId="3571"/>
    <tableColumn id="5" name="Gebruik binnen projectperiode in maanden" dataDxfId="3570">
      <calculatedColumnFormula>SUM(D51:D52)</calculatedColumnFormula>
    </tableColumn>
    <tableColumn id="2" name="% toerekening aan project" dataDxfId="3569"/>
    <tableColumn id="6" name="Totaal afschrijvingskosten" dataDxfId="3568">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51.xml><?xml version="1.0" encoding="utf-8"?>
<table xmlns="http://schemas.openxmlformats.org/spreadsheetml/2006/main" id="38" name="Tabel3416172339" displayName="Tabel3416172339" ref="A64:B70" totalsRowShown="0" headerRowDxfId="3567" tableBorderDxfId="3565" headerRowBorderDxfId="3566" totalsRowBorderDxfId="3564">
  <tableColumns count="2">
    <tableColumn id="1" name="Omschrijving" dataDxfId="3563"/>
    <tableColumn id="3" name="Bedrag" dataDxfId="3562"/>
  </tableColumns>
  <tableStyleInfo name="TableStyleMedium2" showFirstColumn="0" showLastColumn="0" showRowStripes="1" showColumnStripes="0"/>
</table>
</file>

<file path=xl/tables/table52.xml><?xml version="1.0" encoding="utf-8"?>
<table xmlns="http://schemas.openxmlformats.org/spreadsheetml/2006/main" id="39" name="Tabel341617192440" displayName="Tabel341617192440" ref="A74:B80" totalsRowShown="0" headerRowDxfId="3561" tableBorderDxfId="3559" headerRowBorderDxfId="3560" totalsRowBorderDxfId="3558">
  <tableColumns count="2">
    <tableColumn id="1" name="Omschrijving" dataDxfId="3557"/>
    <tableColumn id="3" name="Bedrag" dataDxfId="3556"/>
  </tableColumns>
  <tableStyleInfo name="TableStyleMedium2" showFirstColumn="0" showLastColumn="0" showRowStripes="1" showColumnStripes="0"/>
</table>
</file>

<file path=xl/tables/table53.xml><?xml version="1.0" encoding="utf-8"?>
<table xmlns="http://schemas.openxmlformats.org/spreadsheetml/2006/main" id="40" name="Tabel341617202541" displayName="Tabel341617202541" ref="A84:B90" totalsRowShown="0" headerRowDxfId="3555" dataDxfId="3553" tableBorderDxfId="3552" headerRowBorderDxfId="3554" totalsRowBorderDxfId="3551">
  <tableColumns count="2">
    <tableColumn id="1" name="Omschrijving" dataDxfId="3550"/>
    <tableColumn id="3" name="Bedrag" dataDxfId="3549">
      <calculatedColumnFormula>SUBTOTAL(109,B80:B84)</calculatedColumnFormula>
    </tableColumn>
  </tableColumns>
  <tableStyleInfo name="TableStyleMedium2" showFirstColumn="0" showLastColumn="0" showRowStripes="1" showColumnStripes="0"/>
</table>
</file>

<file path=xl/tables/table54.xml><?xml version="1.0" encoding="utf-8"?>
<table xmlns="http://schemas.openxmlformats.org/spreadsheetml/2006/main" id="76" name="Tabel1877" displayName="Tabel1877" ref="A2:BC6" totalsRowShown="0" headerRowDxfId="3548" dataDxfId="3547" tableBorderDxfId="3546">
  <tableColumns count="55">
    <tableColumn id="1" name="Werkpakket 1" dataDxfId="3545"/>
    <tableColumn id="2" name="Kostensoort *" dataDxfId="3544"/>
    <tableColumn id="3" name="Uitvoerende derde partij (Niet van toepassing indien interne kosten)" dataDxfId="3543"/>
    <tableColumn id="4" name="Werkzaamheden (inclusief een toelichting op het bedrag)" dataDxfId="3542"/>
    <tableColumn id="5" name="Aantal uren" dataDxfId="3541">
      <calculatedColumnFormula>SUMIF('Uren en tariefberekening'!A:A,$D$1,'Uren en tariefberekening'!K:K)</calculatedColumnFormula>
    </tableColumn>
    <tableColumn id="6" name="Uurtarief" dataDxfId="3540">
      <calculatedColumnFormula>(SUMIF('Uren en tariefberekening'!A:A,$D$1,'Uren en tariefberekening'!L:L))/(SUMIF('Uren en tariefberekening'!A:A,$D$1,'Uren en tariefberekening'!K:K))</calculatedColumnFormula>
    </tableColumn>
    <tableColumn id="7" name="Totale kosten" dataDxfId="3539"/>
    <tableColumn id="8" name="jan-21" dataDxfId="3538"/>
    <tableColumn id="9" name="feb-21" dataDxfId="3537"/>
    <tableColumn id="10" name="mrt-21" dataDxfId="3536"/>
    <tableColumn id="11" name="apr-21" dataDxfId="3535"/>
    <tableColumn id="12" name="mei-21" dataDxfId="3534"/>
    <tableColumn id="13" name="jun-21" dataDxfId="3533"/>
    <tableColumn id="14" name="jul-21" dataDxfId="3532"/>
    <tableColumn id="15" name="aug-21" dataDxfId="3531"/>
    <tableColumn id="16" name="sep-21" dataDxfId="3530"/>
    <tableColumn id="17" name="okt-21" dataDxfId="3529"/>
    <tableColumn id="18" name="nov-21" dataDxfId="3528"/>
    <tableColumn id="19" name="dec-21" dataDxfId="3527"/>
    <tableColumn id="20" name="jan-22" dataDxfId="3526"/>
    <tableColumn id="21" name="feb-22" dataDxfId="3525"/>
    <tableColumn id="22" name="mrt-22" dataDxfId="3524"/>
    <tableColumn id="23" name="apr-22" dataDxfId="3523"/>
    <tableColumn id="24" name="mei-22" dataDxfId="3522"/>
    <tableColumn id="25" name="jun-22" dataDxfId="3521"/>
    <tableColumn id="26" name="jul-22" dataDxfId="3520"/>
    <tableColumn id="27" name="aug-22" dataDxfId="3519"/>
    <tableColumn id="28" name="sep-22" dataDxfId="3518"/>
    <tableColumn id="29" name="okt-22" dataDxfId="3517"/>
    <tableColumn id="30" name="nov-22" dataDxfId="3516"/>
    <tableColumn id="31" name="dec-22" dataDxfId="3515"/>
    <tableColumn id="32" name="jan-23" dataDxfId="3514"/>
    <tableColumn id="33" name="feb-23" dataDxfId="3513"/>
    <tableColumn id="34" name="mrt-23" dataDxfId="3512"/>
    <tableColumn id="35" name="apr-23" dataDxfId="3511"/>
    <tableColumn id="36" name="mei-23" dataDxfId="3510"/>
    <tableColumn id="37" name="jun-23" dataDxfId="3509"/>
    <tableColumn id="38" name="jul-23" dataDxfId="3508"/>
    <tableColumn id="39" name="aug-23" dataDxfId="3507"/>
    <tableColumn id="40" name="sep-23" dataDxfId="3506"/>
    <tableColumn id="41" name="okt-23" dataDxfId="3505"/>
    <tableColumn id="42" name="nov-23" dataDxfId="3504"/>
    <tableColumn id="43" name="dec-23" dataDxfId="3503"/>
    <tableColumn id="44" name="jan-222" dataDxfId="3502"/>
    <tableColumn id="45" name="feb-223" dataDxfId="3501"/>
    <tableColumn id="46" name="mrt-224" dataDxfId="3500"/>
    <tableColumn id="47" name="apr-225" dataDxfId="3499"/>
    <tableColumn id="48" name="mei-226" dataDxfId="3498"/>
    <tableColumn id="49" name="jun-227" dataDxfId="3497"/>
    <tableColumn id="50" name="jul-228" dataDxfId="3496"/>
    <tableColumn id="51" name="aug-229" dataDxfId="3495"/>
    <tableColumn id="52" name="sep-2210" dataDxfId="3494"/>
    <tableColumn id="53" name="okt-2211" dataDxfId="3493"/>
    <tableColumn id="54" name="nov-2212" dataDxfId="3492"/>
    <tableColumn id="55" name="dec-2213" dataDxfId="3491"/>
  </tableColumns>
  <tableStyleInfo name="TableStyleMedium2" showFirstColumn="0" showLastColumn="0" showRowStripes="1" showColumnStripes="0"/>
</table>
</file>

<file path=xl/tables/table55.xml><?xml version="1.0" encoding="utf-8"?>
<table xmlns="http://schemas.openxmlformats.org/spreadsheetml/2006/main" id="77" name="Tabel2015878" displayName="Tabel2015878" ref="A10:BC14" totalsRowShown="0" headerRowDxfId="3490" dataDxfId="3488" headerRowBorderDxfId="3489">
  <tableColumns count="55">
    <tableColumn id="1" name="Werkpakket 2" dataDxfId="3487"/>
    <tableColumn id="2" name="Kostensoort *" dataDxfId="3486"/>
    <tableColumn id="3" name="Uitvoerende derde partij (Niet van toepassing indien interne kosten)" dataDxfId="3485"/>
    <tableColumn id="4" name="Werkzaamheden (inclusief een toelichting op het bedrag)" dataDxfId="3484"/>
    <tableColumn id="5" name="Aantal uren" dataDxfId="3483">
      <calculatedColumnFormula>SUMIF('Uren en tariefberekening'!A:A,$D$1,'Uren en tariefberekening'!M:M)</calculatedColumnFormula>
    </tableColumn>
    <tableColumn id="6" name="Uurtarief" dataDxfId="3482">
      <calculatedColumnFormula>(SUMIF('Uren en tariefberekening'!A:A,$D$1,'Uren en tariefberekening'!L:L))/(SUMIF('Uren en tariefberekening'!A:A,$D$1,'Uren en tariefberekening'!K:K))</calculatedColumnFormula>
    </tableColumn>
    <tableColumn id="7" name="Totale kosten"/>
    <tableColumn id="8" name="jan-21" dataDxfId="3481"/>
    <tableColumn id="9" name="feb-21" dataDxfId="3480"/>
    <tableColumn id="10" name="mrt-21" dataDxfId="3479"/>
    <tableColumn id="11" name="apr-21" dataDxfId="3478"/>
    <tableColumn id="12" name="mei-21" dataDxfId="3477"/>
    <tableColumn id="13" name="jun-21" dataDxfId="3476"/>
    <tableColumn id="14" name="jul-21" dataDxfId="3475"/>
    <tableColumn id="15" name="aug-21" dataDxfId="3474"/>
    <tableColumn id="16" name="sep-21" dataDxfId="3473"/>
    <tableColumn id="17" name="okt-21" dataDxfId="3472"/>
    <tableColumn id="18" name="nov-21" dataDxfId="3471"/>
    <tableColumn id="19" name="dec-21" dataDxfId="3470"/>
    <tableColumn id="20" name="jan-22" dataDxfId="3469"/>
    <tableColumn id="21" name="feb-22" dataDxfId="3468"/>
    <tableColumn id="22" name="mrt-22" dataDxfId="3467"/>
    <tableColumn id="23" name="apr-22" dataDxfId="3466"/>
    <tableColumn id="24" name="mei-22" dataDxfId="3465"/>
    <tableColumn id="25" name="jun-22" dataDxfId="3464"/>
    <tableColumn id="26" name="jul-22" dataDxfId="3463"/>
    <tableColumn id="27" name="aug-22" dataDxfId="3462"/>
    <tableColumn id="28" name="sep-22" dataDxfId="3461"/>
    <tableColumn id="29" name="okt-22" dataDxfId="3460"/>
    <tableColumn id="30" name="nov-22" dataDxfId="3459"/>
    <tableColumn id="31" name="dec-22" dataDxfId="3458"/>
    <tableColumn id="32" name="jan-23" dataDxfId="3457"/>
    <tableColumn id="33" name="feb-23" dataDxfId="3456"/>
    <tableColumn id="34" name="mrt-23" dataDxfId="3455"/>
    <tableColumn id="35" name="apr-23" dataDxfId="3454"/>
    <tableColumn id="36" name="mei-23" dataDxfId="3453"/>
    <tableColumn id="37" name="jun-23" dataDxfId="3452"/>
    <tableColumn id="38" name="jul-23" dataDxfId="3451"/>
    <tableColumn id="39" name="aug-23" dataDxfId="3450"/>
    <tableColumn id="40" name="sep-23" dataDxfId="3449"/>
    <tableColumn id="41" name="okt-23" dataDxfId="3448"/>
    <tableColumn id="42" name="nov-23" dataDxfId="3447"/>
    <tableColumn id="43" name="dec-23" dataDxfId="3446"/>
    <tableColumn id="44" name="jan-222" dataDxfId="3445"/>
    <tableColumn id="45" name="feb-223" dataDxfId="3444"/>
    <tableColumn id="46" name="mrt-224" dataDxfId="3443"/>
    <tableColumn id="47" name="apr-225" dataDxfId="3442"/>
    <tableColumn id="48" name="mei-226" dataDxfId="3441"/>
    <tableColumn id="49" name="jun-227" dataDxfId="3440"/>
    <tableColumn id="50" name="jul-228" dataDxfId="3439"/>
    <tableColumn id="51" name="aug-229" dataDxfId="3438"/>
    <tableColumn id="52" name="sep-2210" dataDxfId="3437"/>
    <tableColumn id="53" name="okt-2211" dataDxfId="3436"/>
    <tableColumn id="54" name="nov-2212" dataDxfId="3435"/>
    <tableColumn id="55" name="dec-2213" dataDxfId="3434"/>
  </tableColumns>
  <tableStyleInfo name="TableStyleMedium2" showFirstColumn="0" showLastColumn="0" showRowStripes="1" showColumnStripes="0"/>
</table>
</file>

<file path=xl/tables/table56.xml><?xml version="1.0" encoding="utf-8"?>
<table xmlns="http://schemas.openxmlformats.org/spreadsheetml/2006/main" id="78" name="Tabel2115979" displayName="Tabel2115979" ref="A16:BC20" totalsRowShown="0" headerRowDxfId="3433" dataDxfId="3431" headerRowBorderDxfId="3432">
  <tableColumns count="55">
    <tableColumn id="1" name="Werkpakket 3" dataDxfId="3430"/>
    <tableColumn id="2" name="Kostensoort *" dataDxfId="3429"/>
    <tableColumn id="3" name="Uitvoerende derde partij (Niet van toepassing indien interne kosten)" dataDxfId="3428"/>
    <tableColumn id="4" name="Werkzaamheden (inclusief een toelichting op het bedrag)" dataDxfId="3427"/>
    <tableColumn id="5" name="Aantal uren" dataDxfId="3426">
      <calculatedColumnFormula>SUMIF('Uren en tariefberekening'!A:A,$D$1,'Uren en tariefberekening'!O:O)</calculatedColumnFormula>
    </tableColumn>
    <tableColumn id="6" name="Uurtarief" dataDxfId="3425">
      <calculatedColumnFormula>(SUMIF('Uren en tariefberekening'!A:A,$D$1,'Uren en tariefberekening'!L:L))/(SUMIF('Uren en tariefberekening'!A:A,$D$1,'Uren en tariefberekening'!K:K))</calculatedColumnFormula>
    </tableColumn>
    <tableColumn id="7" name="Totale kosten"/>
    <tableColumn id="8" name="jan-21" dataDxfId="3424"/>
    <tableColumn id="9" name="feb-21" dataDxfId="3423"/>
    <tableColumn id="10" name="mrt-21" dataDxfId="3422"/>
    <tableColumn id="11" name="apr-21" dataDxfId="3421"/>
    <tableColumn id="12" name="mei-21" dataDxfId="3420"/>
    <tableColumn id="13" name="jun-21" dataDxfId="3419"/>
    <tableColumn id="14" name="jul-21" dataDxfId="3418"/>
    <tableColumn id="15" name="aug-21" dataDxfId="3417"/>
    <tableColumn id="16" name="sep-21" dataDxfId="3416"/>
    <tableColumn id="17" name="okt-21" dataDxfId="3415"/>
    <tableColumn id="18" name="nov-21" dataDxfId="3414"/>
    <tableColumn id="19" name="dec-21" dataDxfId="3413"/>
    <tableColumn id="20" name="jan-22" dataDxfId="3412"/>
    <tableColumn id="21" name="feb-22" dataDxfId="3411"/>
    <tableColumn id="22" name="mrt-22" dataDxfId="3410"/>
    <tableColumn id="23" name="apr-22" dataDxfId="3409"/>
    <tableColumn id="24" name="mei-22" dataDxfId="3408"/>
    <tableColumn id="25" name="jun-22" dataDxfId="3407"/>
    <tableColumn id="26" name="jul-22" dataDxfId="3406"/>
    <tableColumn id="27" name="aug-22" dataDxfId="3405"/>
    <tableColumn id="28" name="sep-22" dataDxfId="3404"/>
    <tableColumn id="29" name="okt-22" dataDxfId="3403"/>
    <tableColumn id="30" name="nov-22" dataDxfId="3402"/>
    <tableColumn id="31" name="dec-22" dataDxfId="3401"/>
    <tableColumn id="32" name="jan-23" dataDxfId="3400"/>
    <tableColumn id="33" name="feb-23" dataDxfId="3399"/>
    <tableColumn id="34" name="mrt-23" dataDxfId="3398"/>
    <tableColumn id="35" name="apr-23" dataDxfId="3397"/>
    <tableColumn id="36" name="mei-23" dataDxfId="3396"/>
    <tableColumn id="37" name="jun-23" dataDxfId="3395"/>
    <tableColumn id="38" name="jul-23" dataDxfId="3394"/>
    <tableColumn id="39" name="aug-23" dataDxfId="3393"/>
    <tableColumn id="40" name="sep-23" dataDxfId="3392"/>
    <tableColumn id="41" name="okt-23" dataDxfId="3391"/>
    <tableColumn id="42" name="nov-23" dataDxfId="3390"/>
    <tableColumn id="43" name="dec-23" dataDxfId="3389"/>
    <tableColumn id="44" name="jan-222" dataDxfId="3388"/>
    <tableColumn id="45" name="feb-223" dataDxfId="3387"/>
    <tableColumn id="46" name="mrt-224" dataDxfId="3386"/>
    <tableColumn id="47" name="apr-225" dataDxfId="3385"/>
    <tableColumn id="48" name="mei-226" dataDxfId="3384"/>
    <tableColumn id="49" name="jun-227" dataDxfId="3383"/>
    <tableColumn id="50" name="jul-228" dataDxfId="3382"/>
    <tableColumn id="51" name="aug-229" dataDxfId="3381"/>
    <tableColumn id="52" name="sep-2210" dataDxfId="3380"/>
    <tableColumn id="53" name="okt-2211" dataDxfId="3379"/>
    <tableColumn id="54" name="nov-2212" dataDxfId="3378"/>
    <tableColumn id="55" name="dec-2213" dataDxfId="3377"/>
  </tableColumns>
  <tableStyleInfo name="TableStyleMedium2" showFirstColumn="0" showLastColumn="0" showRowStripes="1" showColumnStripes="0"/>
</table>
</file>

<file path=xl/tables/table57.xml><?xml version="1.0" encoding="utf-8"?>
<table xmlns="http://schemas.openxmlformats.org/spreadsheetml/2006/main" id="79" name="Tabel2216080" displayName="Tabel2216080" ref="A22:BC26" totalsRowShown="0" headerRowDxfId="3376" dataDxfId="3374" headerRowBorderDxfId="3375">
  <tableColumns count="55">
    <tableColumn id="1" name="Werkpakket 4" dataDxfId="3373"/>
    <tableColumn id="2" name="Kostensoort *" dataDxfId="3372"/>
    <tableColumn id="3" name="Uitvoerende derde partij (Niet van toepassing indien interne kosten)" dataDxfId="3371"/>
    <tableColumn id="4" name="Werkzaamheden (inclusief een toelichting op het bedrag)" dataDxfId="3370"/>
    <tableColumn id="5" name="Aantal uren" dataDxfId="3369">
      <calculatedColumnFormula>SUMIF('Uren en tariefberekening'!A:A,$D$1,'Uren en tariefberekening'!Q:Q)</calculatedColumnFormula>
    </tableColumn>
    <tableColumn id="6" name="Uurtarief" dataDxfId="3368">
      <calculatedColumnFormula>(SUMIF('Uren en tariefberekening'!A:A,$D$1,'Uren en tariefberekening'!L:L))/(SUMIF('Uren en tariefberekening'!A:A,$D$1,'Uren en tariefberekening'!K:K))</calculatedColumnFormula>
    </tableColumn>
    <tableColumn id="7" name="Totale kosten"/>
    <tableColumn id="8" name="jan-21" dataDxfId="3367"/>
    <tableColumn id="9" name="feb-21" dataDxfId="3366"/>
    <tableColumn id="10" name="mrt-21" dataDxfId="3365"/>
    <tableColumn id="11" name="apr-21" dataDxfId="3364"/>
    <tableColumn id="12" name="mei-21" dataDxfId="3363"/>
    <tableColumn id="13" name="jun-21" dataDxfId="3362"/>
    <tableColumn id="14" name="jul-21" dataDxfId="3361"/>
    <tableColumn id="15" name="aug-21" dataDxfId="3360"/>
    <tableColumn id="16" name="sep-21" dataDxfId="3359"/>
    <tableColumn id="17" name="okt-21" dataDxfId="3358"/>
    <tableColumn id="18" name="nov-21" dataDxfId="3357"/>
    <tableColumn id="19" name="dec-21" dataDxfId="3356"/>
    <tableColumn id="20" name="jan-22" dataDxfId="3355"/>
    <tableColumn id="21" name="feb-22" dataDxfId="3354"/>
    <tableColumn id="22" name="mrt-22" dataDxfId="3353"/>
    <tableColumn id="23" name="apr-22" dataDxfId="3352"/>
    <tableColumn id="24" name="mei-22" dataDxfId="3351"/>
    <tableColumn id="25" name="jun-22" dataDxfId="3350"/>
    <tableColumn id="26" name="jul-22" dataDxfId="3349"/>
    <tableColumn id="27" name="aug-22" dataDxfId="3348"/>
    <tableColumn id="28" name="sep-22" dataDxfId="3347"/>
    <tableColumn id="29" name="okt-22" dataDxfId="3346"/>
    <tableColumn id="30" name="nov-22" dataDxfId="3345"/>
    <tableColumn id="31" name="dec-22" dataDxfId="3344"/>
    <tableColumn id="32" name="jan-23" dataDxfId="3343"/>
    <tableColumn id="33" name="feb-23" dataDxfId="3342"/>
    <tableColumn id="34" name="mrt-23" dataDxfId="3341"/>
    <tableColumn id="35" name="apr-23" dataDxfId="3340"/>
    <tableColumn id="36" name="mei-23" dataDxfId="3339"/>
    <tableColumn id="37" name="jun-23" dataDxfId="3338"/>
    <tableColumn id="38" name="jul-23" dataDxfId="3337"/>
    <tableColumn id="39" name="aug-23" dataDxfId="3336"/>
    <tableColumn id="40" name="sep-23" dataDxfId="3335"/>
    <tableColumn id="41" name="okt-23" dataDxfId="3334"/>
    <tableColumn id="42" name="nov-23" dataDxfId="3333"/>
    <tableColumn id="43" name="dec-23" dataDxfId="3332"/>
    <tableColumn id="44" name="jan-222" dataDxfId="3331"/>
    <tableColumn id="45" name="feb-223" dataDxfId="3330"/>
    <tableColumn id="46" name="mrt-224" dataDxfId="3329"/>
    <tableColumn id="47" name="apr-225" dataDxfId="3328"/>
    <tableColumn id="48" name="mei-226" dataDxfId="3327"/>
    <tableColumn id="49" name="jun-227" dataDxfId="3326"/>
    <tableColumn id="50" name="jul-228" dataDxfId="3325"/>
    <tableColumn id="51" name="aug-229" dataDxfId="3324"/>
    <tableColumn id="52" name="sep-2210" dataDxfId="3323"/>
    <tableColumn id="53" name="okt-2211" dataDxfId="3322"/>
    <tableColumn id="54" name="nov-2212" dataDxfId="3321"/>
    <tableColumn id="55" name="dec-2213" dataDxfId="3320"/>
  </tableColumns>
  <tableStyleInfo name="TableStyleMedium2" showFirstColumn="0" showLastColumn="0" showRowStripes="1" showColumnStripes="0"/>
</table>
</file>

<file path=xl/tables/table58.xml><?xml version="1.0" encoding="utf-8"?>
<table xmlns="http://schemas.openxmlformats.org/spreadsheetml/2006/main" id="80" name="Tabel2316181" displayName="Tabel2316181" ref="A28:BC32" totalsRowShown="0" headerRowDxfId="3319" dataDxfId="3317" headerRowBorderDxfId="3318">
  <sortState ref="A29:BC32">
    <sortCondition sortBy="value" ref="AR29:AR32"/>
  </sortState>
  <tableColumns count="55">
    <tableColumn id="1" name="Werkpakket 5" dataDxfId="3316"/>
    <tableColumn id="2" name="Kostensoort *" dataDxfId="3315"/>
    <tableColumn id="3" name="Uitvoerende derde partij (Niet van toepassing indien interne kosten)" dataDxfId="3314"/>
    <tableColumn id="4" name="Werkzaamheden (inclusief een toelichting op het bedrag)" dataDxfId="3313"/>
    <tableColumn id="5" name="Aantal uren"/>
    <tableColumn id="6" name="Uurtarief"/>
    <tableColumn id="7" name="Totale kosten"/>
    <tableColumn id="8" name="jan-21" dataDxfId="3312"/>
    <tableColumn id="9" name="feb-21" dataDxfId="3311"/>
    <tableColumn id="10" name="mrt-21" dataDxfId="3310"/>
    <tableColumn id="11" name="apr-21" dataDxfId="3309"/>
    <tableColumn id="12" name="mei-21" dataDxfId="3308"/>
    <tableColumn id="13" name="jun-21" dataDxfId="3307"/>
    <tableColumn id="14" name="jul-21" dataDxfId="3306"/>
    <tableColumn id="15" name="aug-21" dataDxfId="3305"/>
    <tableColumn id="16" name="sep-21" dataDxfId="3304"/>
    <tableColumn id="17" name="okt-21" dataDxfId="3303"/>
    <tableColumn id="18" name="nov-21" dataDxfId="3302"/>
    <tableColumn id="19" name="dec-21" dataDxfId="3301"/>
    <tableColumn id="20" name="jan-22" dataDxfId="3300"/>
    <tableColumn id="21" name="feb-22" dataDxfId="3299"/>
    <tableColumn id="22" name="mrt-22" dataDxfId="3298"/>
    <tableColumn id="23" name="apr-22" dataDxfId="3297"/>
    <tableColumn id="24" name="mei-22" dataDxfId="3296"/>
    <tableColumn id="25" name="jun-22" dataDxfId="3295"/>
    <tableColumn id="26" name="jul-22" dataDxfId="3294"/>
    <tableColumn id="27" name="aug-22" dataDxfId="3293"/>
    <tableColumn id="28" name="sep-22" dataDxfId="3292"/>
    <tableColumn id="29" name="okt-22" dataDxfId="3291"/>
    <tableColumn id="30" name="nov-22" dataDxfId="3290"/>
    <tableColumn id="31" name="dec-22" dataDxfId="3289"/>
    <tableColumn id="32" name="jan-23" dataDxfId="3288"/>
    <tableColumn id="33" name="feb-23" dataDxfId="3287"/>
    <tableColumn id="34" name="mrt-23" dataDxfId="3286"/>
    <tableColumn id="35" name="apr-23" dataDxfId="3285"/>
    <tableColumn id="36" name="mei-23" dataDxfId="3284"/>
    <tableColumn id="37" name="jun-23" dataDxfId="3283"/>
    <tableColumn id="38" name="jul-23" dataDxfId="3282"/>
    <tableColumn id="39" name="aug-23" dataDxfId="3281"/>
    <tableColumn id="40" name="sep-23" dataDxfId="3280"/>
    <tableColumn id="41" name="okt-23" dataDxfId="3279"/>
    <tableColumn id="42" name="nov-23" dataDxfId="3278"/>
    <tableColumn id="43" name="dec-23" dataDxfId="3277"/>
    <tableColumn id="44" name="jan-222" dataDxfId="3276"/>
    <tableColumn id="45" name="feb-223" dataDxfId="3275"/>
    <tableColumn id="46" name="mrt-224" dataDxfId="3274"/>
    <tableColumn id="47" name="apr-225" dataDxfId="3273"/>
    <tableColumn id="48" name="mei-226" dataDxfId="3272"/>
    <tableColumn id="49" name="jun-227" dataDxfId="3271"/>
    <tableColumn id="50" name="jul-228" dataDxfId="3270"/>
    <tableColumn id="51" name="aug-229" dataDxfId="3269"/>
    <tableColumn id="52" name="sep-2210" dataDxfId="3268"/>
    <tableColumn id="53" name="okt-2211" dataDxfId="3267"/>
    <tableColumn id="54" name="nov-2212" dataDxfId="3266"/>
    <tableColumn id="55" name="dec-2213" dataDxfId="3265"/>
  </tableColumns>
  <tableStyleInfo name="TableStyleMedium2" showFirstColumn="0" showLastColumn="0" showRowStripes="1" showColumnStripes="0"/>
</table>
</file>

<file path=xl/tables/table59.xml><?xml version="1.0" encoding="utf-8"?>
<table xmlns="http://schemas.openxmlformats.org/spreadsheetml/2006/main" id="108" name="Tabel3421109" displayName="Tabel3421109" ref="A40:D46" totalsRowShown="0" headerRowDxfId="3264" dataDxfId="3262" tableBorderDxfId="3261" headerRowBorderDxfId="3263" totalsRowBorderDxfId="3260">
  <tableColumns count="4">
    <tableColumn id="1" name="Werkpakket" dataDxfId="3259"/>
    <tableColumn id="2" name="Kies type staatssteungrondslag" dataDxfId="3258"/>
    <tableColumn id="3" name="subsidie percentage" dataDxfId="3257">
      <calculatedColumnFormula>IFERROR(AVERAGE(C36:C40),0)</calculatedColumnFormula>
    </tableColumn>
    <tableColumn id="5" name="totaal subsidie (€) " dataDxfId="3256">
      <calculatedColumnFormula>SUM(D39:D39)</calculatedColumnFormula>
    </tableColumn>
  </tableColumns>
  <tableStyleInfo showFirstColumn="0" showLastColumn="0" showRowStripes="1" showColumnStripes="0"/>
</table>
</file>

<file path=xl/tables/table6.xml><?xml version="1.0" encoding="utf-8"?>
<table xmlns="http://schemas.openxmlformats.org/spreadsheetml/2006/main" id="9" name="overigebijdrage" displayName="overigebijdrage" ref="A1:D7" totalsRowShown="0" headerRowDxfId="4886" tableBorderDxfId="4884" headerRowBorderDxfId="4885">
  <tableColumns count="4">
    <tableColumn id="1" name="Publieke cofinanciering_x000A_Overige bijdrage van gemeenten, provincie, rijk of EU aan projectactiviteiten" dataDxfId="4883"/>
    <tableColumn id="2" name="Partner" dataDxfId="4882"/>
    <tableColumn id="3" name="Bijdrage " dataDxfId="4881"/>
    <tableColumn id="4" name="Procentuele bijdrage t.o.v. totale kosten" dataDxfId="4880">
      <calculatedColumnFormula>IFERROR(C2/$B$35,0)</calculatedColumnFormula>
    </tableColumn>
  </tableColumns>
  <tableStyleInfo name="TableStyleMedium2" showFirstColumn="0" showLastColumn="0" showRowStripes="1" showColumnStripes="0"/>
</table>
</file>

<file path=xl/tables/table60.xml><?xml version="1.0" encoding="utf-8"?>
<table xmlns="http://schemas.openxmlformats.org/spreadsheetml/2006/main" id="42" name="Tabel34162243" displayName="Tabel34162243" ref="A52:F60" totalsRowShown="0" headerRowDxfId="3255" dataDxfId="3253" tableBorderDxfId="3252" headerRowBorderDxfId="3254" totalsRowBorderDxfId="3251">
  <tableColumns count="6">
    <tableColumn id="1" name="Omschrijving Investering" dataDxfId="3250"/>
    <tableColumn id="3" name="Aanschafwaarde" dataDxfId="3249"/>
    <tableColumn id="4" name="Afschrijvingstermijn in maanden" dataDxfId="3248"/>
    <tableColumn id="5" name="Gebruik binnen projectperiode in maanden" dataDxfId="3247">
      <calculatedColumnFormula>SUM(D51:D52)</calculatedColumnFormula>
    </tableColumn>
    <tableColumn id="2" name="% toerekening aan project" dataDxfId="3246"/>
    <tableColumn id="6" name="Totaal afschrijvingskosten" dataDxfId="3245">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61.xml><?xml version="1.0" encoding="utf-8"?>
<table xmlns="http://schemas.openxmlformats.org/spreadsheetml/2006/main" id="43" name="Tabel3416172344" displayName="Tabel3416172344" ref="A64:B70" totalsRowShown="0" headerRowDxfId="3244" tableBorderDxfId="3242" headerRowBorderDxfId="3243" totalsRowBorderDxfId="3241">
  <tableColumns count="2">
    <tableColumn id="1" name="Omschrijving" dataDxfId="3240"/>
    <tableColumn id="3" name="Bedrag" dataDxfId="3239"/>
  </tableColumns>
  <tableStyleInfo name="TableStyleMedium2" showFirstColumn="0" showLastColumn="0" showRowStripes="1" showColumnStripes="0"/>
</table>
</file>

<file path=xl/tables/table62.xml><?xml version="1.0" encoding="utf-8"?>
<table xmlns="http://schemas.openxmlformats.org/spreadsheetml/2006/main" id="44" name="Tabel341617192445" displayName="Tabel341617192445" ref="A74:B80" totalsRowShown="0" headerRowDxfId="3238" tableBorderDxfId="3236" headerRowBorderDxfId="3237" totalsRowBorderDxfId="3235">
  <tableColumns count="2">
    <tableColumn id="1" name="Omschrijving" dataDxfId="3234"/>
    <tableColumn id="3" name="Bedrag" dataDxfId="3233"/>
  </tableColumns>
  <tableStyleInfo name="TableStyleMedium2" showFirstColumn="0" showLastColumn="0" showRowStripes="1" showColumnStripes="0"/>
</table>
</file>

<file path=xl/tables/table63.xml><?xml version="1.0" encoding="utf-8"?>
<table xmlns="http://schemas.openxmlformats.org/spreadsheetml/2006/main" id="45" name="Tabel341617202546" displayName="Tabel341617202546" ref="A84:B90" totalsRowShown="0" headerRowDxfId="3232" tableBorderDxfId="3230" headerRowBorderDxfId="3231" totalsRowBorderDxfId="3229">
  <tableColumns count="2">
    <tableColumn id="1" name="Omschrijving" dataDxfId="3228"/>
    <tableColumn id="3" name="Bedrag" dataDxfId="3227"/>
  </tableColumns>
  <tableStyleInfo name="TableStyleMedium2" showFirstColumn="0" showLastColumn="0" showRowStripes="1" showColumnStripes="0"/>
</table>
</file>

<file path=xl/tables/table64.xml><?xml version="1.0" encoding="utf-8"?>
<table xmlns="http://schemas.openxmlformats.org/spreadsheetml/2006/main" id="81" name="Tabel1882" displayName="Tabel1882" ref="A2:BC6" totalsRowShown="0" headerRowDxfId="3226" dataDxfId="3225" tableBorderDxfId="3224">
  <tableColumns count="55">
    <tableColumn id="1" name="Werkpakket 1" dataDxfId="3223"/>
    <tableColumn id="2" name="Kostensoort *" dataDxfId="3222"/>
    <tableColumn id="3" name="Uitvoerende derde partij (Niet van toepassing indien interne kosten)" dataDxfId="3221"/>
    <tableColumn id="4" name="Werkzaamheden (inclusief een toelichting op het bedrag)" dataDxfId="3220"/>
    <tableColumn id="5" name="Aantal uren" dataDxfId="3219">
      <calculatedColumnFormula>SUMIF('Uren en tariefberekening'!A:A,$D$1,'Uren en tariefberekening'!K:K)</calculatedColumnFormula>
    </tableColumn>
    <tableColumn id="6" name="Uurtarief" dataDxfId="3218">
      <calculatedColumnFormula>(SUMIF('Uren en tariefberekening'!A:A,$D$1,'Uren en tariefberekening'!L:L))/(SUMIF('Uren en tariefberekening'!A:A,$D$1,'Uren en tariefberekening'!K:K))</calculatedColumnFormula>
    </tableColumn>
    <tableColumn id="7" name="Totale kosten" dataDxfId="3217"/>
    <tableColumn id="8" name="jan-21" dataDxfId="3216"/>
    <tableColumn id="9" name="feb-21" dataDxfId="3215"/>
    <tableColumn id="10" name="mrt-21" dataDxfId="3214"/>
    <tableColumn id="11" name="apr-21" dataDxfId="3213"/>
    <tableColumn id="12" name="mei-21" dataDxfId="3212"/>
    <tableColumn id="13" name="jun-21" dataDxfId="3211"/>
    <tableColumn id="14" name="jul-21" dataDxfId="3210"/>
    <tableColumn id="15" name="aug-21" dataDxfId="3209"/>
    <tableColumn id="16" name="sep-21" dataDxfId="3208"/>
    <tableColumn id="17" name="okt-21" dataDxfId="3207"/>
    <tableColumn id="18" name="nov-21" dataDxfId="3206"/>
    <tableColumn id="19" name="dec-21" dataDxfId="3205"/>
    <tableColumn id="20" name="jan-22" dataDxfId="3204"/>
    <tableColumn id="21" name="feb-22" dataDxfId="3203"/>
    <tableColumn id="22" name="mrt-22" dataDxfId="3202"/>
    <tableColumn id="23" name="apr-22" dataDxfId="3201"/>
    <tableColumn id="24" name="mei-22" dataDxfId="3200"/>
    <tableColumn id="25" name="jun-22" dataDxfId="3199"/>
    <tableColumn id="26" name="jul-22" dataDxfId="3198"/>
    <tableColumn id="27" name="aug-22" dataDxfId="3197"/>
    <tableColumn id="28" name="sep-22" dataDxfId="3196"/>
    <tableColumn id="29" name="okt-22" dataDxfId="3195"/>
    <tableColumn id="30" name="nov-22" dataDxfId="3194"/>
    <tableColumn id="31" name="dec-22" dataDxfId="3193"/>
    <tableColumn id="32" name="jan-23" dataDxfId="3192"/>
    <tableColumn id="33" name="feb-23" dataDxfId="3191"/>
    <tableColumn id="34" name="mrt-23" dataDxfId="3190"/>
    <tableColumn id="35" name="apr-23" dataDxfId="3189"/>
    <tableColumn id="36" name="mei-23" dataDxfId="3188"/>
    <tableColumn id="37" name="jun-23" dataDxfId="3187"/>
    <tableColumn id="38" name="jul-23" dataDxfId="3186"/>
    <tableColumn id="39" name="aug-23" dataDxfId="3185"/>
    <tableColumn id="40" name="sep-23" dataDxfId="3184"/>
    <tableColumn id="41" name="okt-23" dataDxfId="3183"/>
    <tableColumn id="42" name="nov-23" dataDxfId="3182"/>
    <tableColumn id="43" name="dec-23" dataDxfId="3181"/>
    <tableColumn id="44" name="jan-222" dataDxfId="3180"/>
    <tableColumn id="45" name="feb-223" dataDxfId="3179"/>
    <tableColumn id="46" name="mrt-224" dataDxfId="3178"/>
    <tableColumn id="47" name="apr-225" dataDxfId="3177"/>
    <tableColumn id="48" name="mei-226" dataDxfId="3176"/>
    <tableColumn id="49" name="jun-227" dataDxfId="3175"/>
    <tableColumn id="50" name="jul-228" dataDxfId="3174"/>
    <tableColumn id="51" name="aug-229" dataDxfId="3173"/>
    <tableColumn id="52" name="sep-2210" dataDxfId="3172"/>
    <tableColumn id="53" name="okt-2211" dataDxfId="3171"/>
    <tableColumn id="54" name="nov-2212" dataDxfId="3170"/>
    <tableColumn id="55" name="dec-2213" dataDxfId="3169"/>
  </tableColumns>
  <tableStyleInfo name="TableStyleMedium2" showFirstColumn="0" showLastColumn="0" showRowStripes="1" showColumnStripes="0"/>
</table>
</file>

<file path=xl/tables/table65.xml><?xml version="1.0" encoding="utf-8"?>
<table xmlns="http://schemas.openxmlformats.org/spreadsheetml/2006/main" id="82" name="Tabel2015883" displayName="Tabel2015883" ref="A10:BC14" totalsRowShown="0" headerRowDxfId="3168" dataDxfId="3166" headerRowBorderDxfId="3167">
  <tableColumns count="55">
    <tableColumn id="1" name="Werkpakket 2" dataDxfId="3165"/>
    <tableColumn id="2" name="Kostensoort *" dataDxfId="3164"/>
    <tableColumn id="3" name="Uitvoerende derde partij (Niet van toepassing indien interne kosten)" dataDxfId="3163"/>
    <tableColumn id="4" name="Werkzaamheden (inclusief een toelichting op het bedrag)" dataDxfId="3162"/>
    <tableColumn id="5" name="Aantal uren" dataDxfId="3161">
      <calculatedColumnFormula>SUMIF('Uren en tariefberekening'!A:A,$D$1,'Uren en tariefberekening'!M:M)</calculatedColumnFormula>
    </tableColumn>
    <tableColumn id="6" name="Uurtarief" dataDxfId="3160">
      <calculatedColumnFormula>(SUMIF('Uren en tariefberekening'!A:A,$D$1,'Uren en tariefberekening'!L:L))/(SUMIF('Uren en tariefberekening'!A:A,$D$1,'Uren en tariefberekening'!K:K))</calculatedColumnFormula>
    </tableColumn>
    <tableColumn id="7" name="Totale kosten"/>
    <tableColumn id="8" name="jan-21" dataDxfId="3159"/>
    <tableColumn id="9" name="feb-21" dataDxfId="3158"/>
    <tableColumn id="10" name="mrt-21" dataDxfId="3157"/>
    <tableColumn id="11" name="apr-21" dataDxfId="3156"/>
    <tableColumn id="12" name="mei-21" dataDxfId="3155"/>
    <tableColumn id="13" name="jun-21" dataDxfId="3154"/>
    <tableColumn id="14" name="jul-21" dataDxfId="3153"/>
    <tableColumn id="15" name="aug-21" dataDxfId="3152"/>
    <tableColumn id="16" name="sep-21" dataDxfId="3151"/>
    <tableColumn id="17" name="okt-21" dataDxfId="3150"/>
    <tableColumn id="18" name="nov-21" dataDxfId="3149"/>
    <tableColumn id="19" name="dec-21" dataDxfId="3148"/>
    <tableColumn id="20" name="jan-22" dataDxfId="3147"/>
    <tableColumn id="21" name="feb-22" dataDxfId="3146"/>
    <tableColumn id="22" name="mrt-22" dataDxfId="3145"/>
    <tableColumn id="23" name="apr-22" dataDxfId="3144"/>
    <tableColumn id="24" name="mei-22" dataDxfId="3143"/>
    <tableColumn id="25" name="jun-22" dataDxfId="3142"/>
    <tableColumn id="26" name="jul-22" dataDxfId="3141"/>
    <tableColumn id="27" name="aug-22" dataDxfId="3140"/>
    <tableColumn id="28" name="sep-22" dataDxfId="3139"/>
    <tableColumn id="29" name="okt-22" dataDxfId="3138"/>
    <tableColumn id="30" name="nov-22" dataDxfId="3137"/>
    <tableColumn id="31" name="dec-22" dataDxfId="3136"/>
    <tableColumn id="32" name="jan-23" dataDxfId="3135"/>
    <tableColumn id="33" name="feb-23" dataDxfId="3134"/>
    <tableColumn id="34" name="mrt-23" dataDxfId="3133"/>
    <tableColumn id="35" name="apr-23" dataDxfId="3132"/>
    <tableColumn id="36" name="mei-23" dataDxfId="3131"/>
    <tableColumn id="37" name="jun-23" dataDxfId="3130"/>
    <tableColumn id="38" name="jul-23" dataDxfId="3129"/>
    <tableColumn id="39" name="aug-23" dataDxfId="3128"/>
    <tableColumn id="40" name="sep-23" dataDxfId="3127"/>
    <tableColumn id="41" name="okt-23" dataDxfId="3126"/>
    <tableColumn id="42" name="nov-23" dataDxfId="3125"/>
    <tableColumn id="43" name="dec-23" dataDxfId="3124"/>
    <tableColumn id="44" name="jan-222" dataDxfId="3123"/>
    <tableColumn id="45" name="feb-223" dataDxfId="3122"/>
    <tableColumn id="46" name="mrt-224" dataDxfId="3121"/>
    <tableColumn id="47" name="apr-225" dataDxfId="3120"/>
    <tableColumn id="48" name="mei-226" dataDxfId="3119"/>
    <tableColumn id="49" name="jun-227" dataDxfId="3118"/>
    <tableColumn id="50" name="jul-228" dataDxfId="3117"/>
    <tableColumn id="51" name="aug-229" dataDxfId="3116"/>
    <tableColumn id="52" name="sep-2210" dataDxfId="3115"/>
    <tableColumn id="53" name="okt-2211" dataDxfId="3114"/>
    <tableColumn id="54" name="nov-2212" dataDxfId="3113"/>
    <tableColumn id="55" name="dec-2213" dataDxfId="3112"/>
  </tableColumns>
  <tableStyleInfo name="TableStyleMedium2" showFirstColumn="0" showLastColumn="0" showRowStripes="1" showColumnStripes="0"/>
</table>
</file>

<file path=xl/tables/table66.xml><?xml version="1.0" encoding="utf-8"?>
<table xmlns="http://schemas.openxmlformats.org/spreadsheetml/2006/main" id="83" name="Tabel2115984" displayName="Tabel2115984" ref="A16:BC20" totalsRowShown="0" headerRowDxfId="3111" dataDxfId="3109" headerRowBorderDxfId="3110">
  <tableColumns count="55">
    <tableColumn id="1" name="Werkpakket 3" dataDxfId="3108"/>
    <tableColumn id="2" name="Kostensoort *" dataDxfId="3107"/>
    <tableColumn id="3" name="Uitvoerende derde partij (Niet van toepassing indien interne kosten)" dataDxfId="3106"/>
    <tableColumn id="4" name="Werkzaamheden (inclusief een toelichting op het bedrag)" dataDxfId="3105"/>
    <tableColumn id="5" name="Aantal uren" dataDxfId="3104">
      <calculatedColumnFormula>SUMIF('Uren en tariefberekening'!A:A,$D$1,'Uren en tariefberekening'!O:O)</calculatedColumnFormula>
    </tableColumn>
    <tableColumn id="6" name="Uurtarief" dataDxfId="3103">
      <calculatedColumnFormula>(SUMIF('Uren en tariefberekening'!A:A,$D$1,'Uren en tariefberekening'!L:L))/(SUMIF('Uren en tariefberekening'!A:A,$D$1,'Uren en tariefberekening'!K:K))</calculatedColumnFormula>
    </tableColumn>
    <tableColumn id="7" name="Totale kosten"/>
    <tableColumn id="8" name="jan-21" dataDxfId="3102"/>
    <tableColumn id="9" name="feb-21" dataDxfId="3101"/>
    <tableColumn id="10" name="mrt-21" dataDxfId="3100"/>
    <tableColumn id="11" name="apr-21" dataDxfId="3099"/>
    <tableColumn id="12" name="mei-21" dataDxfId="3098"/>
    <tableColumn id="13" name="jun-21" dataDxfId="3097"/>
    <tableColumn id="14" name="jul-21" dataDxfId="3096"/>
    <tableColumn id="15" name="aug-21" dataDxfId="3095"/>
    <tableColumn id="16" name="sep-21" dataDxfId="3094"/>
    <tableColumn id="17" name="okt-21" dataDxfId="3093"/>
    <tableColumn id="18" name="nov-21" dataDxfId="3092"/>
    <tableColumn id="19" name="dec-21" dataDxfId="3091"/>
    <tableColumn id="20" name="jan-22" dataDxfId="3090"/>
    <tableColumn id="21" name="feb-22" dataDxfId="3089"/>
    <tableColumn id="22" name="mrt-22" dataDxfId="3088"/>
    <tableColumn id="23" name="apr-22" dataDxfId="3087"/>
    <tableColumn id="24" name="mei-22" dataDxfId="3086"/>
    <tableColumn id="25" name="jun-22" dataDxfId="3085"/>
    <tableColumn id="26" name="jul-22" dataDxfId="3084"/>
    <tableColumn id="27" name="aug-22" dataDxfId="3083"/>
    <tableColumn id="28" name="sep-22" dataDxfId="3082"/>
    <tableColumn id="29" name="okt-22" dataDxfId="3081"/>
    <tableColumn id="30" name="nov-22" dataDxfId="3080"/>
    <tableColumn id="31" name="dec-22" dataDxfId="3079"/>
    <tableColumn id="32" name="jan-23" dataDxfId="3078"/>
    <tableColumn id="33" name="feb-23" dataDxfId="3077"/>
    <tableColumn id="34" name="mrt-23" dataDxfId="3076"/>
    <tableColumn id="35" name="apr-23" dataDxfId="3075"/>
    <tableColumn id="36" name="mei-23" dataDxfId="3074"/>
    <tableColumn id="37" name="jun-23" dataDxfId="3073"/>
    <tableColumn id="38" name="jul-23" dataDxfId="3072"/>
    <tableColumn id="39" name="aug-23" dataDxfId="3071"/>
    <tableColumn id="40" name="sep-23" dataDxfId="3070"/>
    <tableColumn id="41" name="okt-23" dataDxfId="3069"/>
    <tableColumn id="42" name="nov-23" dataDxfId="3068"/>
    <tableColumn id="43" name="dec-23" dataDxfId="3067"/>
    <tableColumn id="44" name="jan-222" dataDxfId="3066"/>
    <tableColumn id="45" name="feb-223" dataDxfId="3065"/>
    <tableColumn id="46" name="mrt-224" dataDxfId="3064"/>
    <tableColumn id="47" name="apr-225" dataDxfId="3063"/>
    <tableColumn id="48" name="mei-226" dataDxfId="3062"/>
    <tableColumn id="49" name="jun-227" dataDxfId="3061"/>
    <tableColumn id="50" name="jul-228" dataDxfId="3060"/>
    <tableColumn id="51" name="aug-229" dataDxfId="3059"/>
    <tableColumn id="52" name="sep-2210" dataDxfId="3058"/>
    <tableColumn id="53" name="okt-2211" dataDxfId="3057"/>
    <tableColumn id="54" name="nov-2212" dataDxfId="3056"/>
    <tableColumn id="55" name="dec-2213" dataDxfId="3055"/>
  </tableColumns>
  <tableStyleInfo name="TableStyleMedium2" showFirstColumn="0" showLastColumn="0" showRowStripes="1" showColumnStripes="0"/>
</table>
</file>

<file path=xl/tables/table67.xml><?xml version="1.0" encoding="utf-8"?>
<table xmlns="http://schemas.openxmlformats.org/spreadsheetml/2006/main" id="84" name="Tabel2216085" displayName="Tabel2216085" ref="A22:BC26" totalsRowShown="0" headerRowDxfId="3054" dataDxfId="3052" headerRowBorderDxfId="3053">
  <tableColumns count="55">
    <tableColumn id="1" name="Werkpakket 4" dataDxfId="3051"/>
    <tableColumn id="2" name="Kostensoort *" dataDxfId="3050"/>
    <tableColumn id="3" name="Uitvoerende derde partij (Niet van toepassing indien interne kosten)" dataDxfId="3049"/>
    <tableColumn id="4" name="Werkzaamheden (inclusief een toelichting op het bedrag)" dataDxfId="3048"/>
    <tableColumn id="5" name="Aantal uren" dataDxfId="3047">
      <calculatedColumnFormula>SUMIF('Uren en tariefberekening'!A:A,$D$1,'Uren en tariefberekening'!Q:Q)</calculatedColumnFormula>
    </tableColumn>
    <tableColumn id="6" name="Uurtarief" dataDxfId="3046">
      <calculatedColumnFormula>(SUMIF('Uren en tariefberekening'!A:A,$D$1,'Uren en tariefberekening'!L:L))/(SUMIF('Uren en tariefberekening'!A:A,$D$1,'Uren en tariefberekening'!K:K))</calculatedColumnFormula>
    </tableColumn>
    <tableColumn id="7" name="Totale kosten"/>
    <tableColumn id="8" name="jan-21" dataDxfId="3045"/>
    <tableColumn id="9" name="feb-21" dataDxfId="3044"/>
    <tableColumn id="10" name="mrt-21" dataDxfId="3043"/>
    <tableColumn id="11" name="apr-21" dataDxfId="3042"/>
    <tableColumn id="12" name="mei-21" dataDxfId="3041"/>
    <tableColumn id="13" name="jun-21" dataDxfId="3040"/>
    <tableColumn id="14" name="jul-21" dataDxfId="3039"/>
    <tableColumn id="15" name="aug-21" dataDxfId="3038"/>
    <tableColumn id="16" name="sep-21" dataDxfId="3037"/>
    <tableColumn id="17" name="okt-21" dataDxfId="3036"/>
    <tableColumn id="18" name="nov-21" dataDxfId="3035"/>
    <tableColumn id="19" name="dec-21" dataDxfId="3034"/>
    <tableColumn id="20" name="jan-22" dataDxfId="3033"/>
    <tableColumn id="21" name="feb-22" dataDxfId="3032"/>
    <tableColumn id="22" name="mrt-22" dataDxfId="3031"/>
    <tableColumn id="23" name="apr-22" dataDxfId="3030"/>
    <tableColumn id="24" name="mei-22" dataDxfId="3029"/>
    <tableColumn id="25" name="jun-22" dataDxfId="3028"/>
    <tableColumn id="26" name="jul-22" dataDxfId="3027"/>
    <tableColumn id="27" name="aug-22" dataDxfId="3026"/>
    <tableColumn id="28" name="sep-22" dataDxfId="3025"/>
    <tableColumn id="29" name="okt-22" dataDxfId="3024"/>
    <tableColumn id="30" name="nov-22" dataDxfId="3023"/>
    <tableColumn id="31" name="dec-22" dataDxfId="3022"/>
    <tableColumn id="32" name="jan-23" dataDxfId="3021"/>
    <tableColumn id="33" name="feb-23" dataDxfId="3020"/>
    <tableColumn id="34" name="mrt-23" dataDxfId="3019"/>
    <tableColumn id="35" name="apr-23" dataDxfId="3018"/>
    <tableColumn id="36" name="mei-23" dataDxfId="3017"/>
    <tableColumn id="37" name="jun-23" dataDxfId="3016"/>
    <tableColumn id="38" name="jul-23" dataDxfId="3015"/>
    <tableColumn id="39" name="aug-23" dataDxfId="3014"/>
    <tableColumn id="40" name="sep-23" dataDxfId="3013"/>
    <tableColumn id="41" name="okt-23" dataDxfId="3012"/>
    <tableColumn id="42" name="nov-23" dataDxfId="3011"/>
    <tableColumn id="43" name="dec-23" dataDxfId="3010"/>
    <tableColumn id="44" name="jan-222" dataDxfId="3009"/>
    <tableColumn id="45" name="feb-223" dataDxfId="3008"/>
    <tableColumn id="46" name="mrt-224" dataDxfId="3007"/>
    <tableColumn id="47" name="apr-225" dataDxfId="3006"/>
    <tableColumn id="48" name="mei-226" dataDxfId="3005"/>
    <tableColumn id="49" name="jun-227" dataDxfId="3004"/>
    <tableColumn id="50" name="jul-228" dataDxfId="3003"/>
    <tableColumn id="51" name="aug-229" dataDxfId="3002"/>
    <tableColumn id="52" name="sep-2210" dataDxfId="3001"/>
    <tableColumn id="53" name="okt-2211" dataDxfId="3000"/>
    <tableColumn id="54" name="nov-2212" dataDxfId="2999"/>
    <tableColumn id="55" name="dec-2213" dataDxfId="2998"/>
  </tableColumns>
  <tableStyleInfo name="TableStyleMedium2" showFirstColumn="0" showLastColumn="0" showRowStripes="1" showColumnStripes="0"/>
</table>
</file>

<file path=xl/tables/table68.xml><?xml version="1.0" encoding="utf-8"?>
<table xmlns="http://schemas.openxmlformats.org/spreadsheetml/2006/main" id="85" name="Tabel2316186" displayName="Tabel2316186" ref="A28:BC32" totalsRowShown="0" headerRowDxfId="2997" dataDxfId="2995" headerRowBorderDxfId="2996">
  <sortState ref="A29:BC32">
    <sortCondition sortBy="value" ref="AR29:AR32"/>
  </sortState>
  <tableColumns count="55">
    <tableColumn id="1" name="Werkpakket 5" dataDxfId="2994"/>
    <tableColumn id="2" name="Kostensoort *" dataDxfId="2993"/>
    <tableColumn id="3" name="Uitvoerende derde partij (Niet van toepassing indien interne kosten)" dataDxfId="2992"/>
    <tableColumn id="4" name="Werkzaamheden (inclusief een toelichting op het bedrag)" dataDxfId="2991"/>
    <tableColumn id="5" name="Aantal uren"/>
    <tableColumn id="6" name="Uurtarief"/>
    <tableColumn id="7" name="Totale kosten"/>
    <tableColumn id="8" name="jan-21" dataDxfId="2990"/>
    <tableColumn id="9" name="feb-21" dataDxfId="2989"/>
    <tableColumn id="10" name="mrt-21" dataDxfId="2988"/>
    <tableColumn id="11" name="apr-21" dataDxfId="2987"/>
    <tableColumn id="12" name="mei-21" dataDxfId="2986"/>
    <tableColumn id="13" name="jun-21" dataDxfId="2985"/>
    <tableColumn id="14" name="jul-21" dataDxfId="2984"/>
    <tableColumn id="15" name="aug-21" dataDxfId="2983"/>
    <tableColumn id="16" name="sep-21" dataDxfId="2982"/>
    <tableColumn id="17" name="okt-21" dataDxfId="2981"/>
    <tableColumn id="18" name="nov-21" dataDxfId="2980"/>
    <tableColumn id="19" name="dec-21" dataDxfId="2979"/>
    <tableColumn id="20" name="jan-22" dataDxfId="2978"/>
    <tableColumn id="21" name="feb-22" dataDxfId="2977"/>
    <tableColumn id="22" name="mrt-22" dataDxfId="2976"/>
    <tableColumn id="23" name="apr-22" dataDxfId="2975"/>
    <tableColumn id="24" name="mei-22" dataDxfId="2974"/>
    <tableColumn id="25" name="jun-22" dataDxfId="2973"/>
    <tableColumn id="26" name="jul-22" dataDxfId="2972"/>
    <tableColumn id="27" name="aug-22" dataDxfId="2971"/>
    <tableColumn id="28" name="sep-22" dataDxfId="2970"/>
    <tableColumn id="29" name="okt-22" dataDxfId="2969"/>
    <tableColumn id="30" name="nov-22" dataDxfId="2968"/>
    <tableColumn id="31" name="dec-22" dataDxfId="2967"/>
    <tableColumn id="32" name="jan-23" dataDxfId="2966"/>
    <tableColumn id="33" name="feb-23" dataDxfId="2965"/>
    <tableColumn id="34" name="mrt-23" dataDxfId="2964"/>
    <tableColumn id="35" name="apr-23" dataDxfId="2963"/>
    <tableColumn id="36" name="mei-23" dataDxfId="2962"/>
    <tableColumn id="37" name="jun-23" dataDxfId="2961"/>
    <tableColumn id="38" name="jul-23" dataDxfId="2960"/>
    <tableColumn id="39" name="aug-23" dataDxfId="2959"/>
    <tableColumn id="40" name="sep-23" dataDxfId="2958"/>
    <tableColumn id="41" name="okt-23" dataDxfId="2957"/>
    <tableColumn id="42" name="nov-23" dataDxfId="2956"/>
    <tableColumn id="43" name="dec-23" dataDxfId="2955"/>
    <tableColumn id="44" name="jan-222" dataDxfId="2954"/>
    <tableColumn id="45" name="feb-223" dataDxfId="2953"/>
    <tableColumn id="46" name="mrt-224" dataDxfId="2952"/>
    <tableColumn id="47" name="apr-225" dataDxfId="2951"/>
    <tableColumn id="48" name="mei-226" dataDxfId="2950"/>
    <tableColumn id="49" name="jun-227" dataDxfId="2949"/>
    <tableColumn id="50" name="jul-228" dataDxfId="2948"/>
    <tableColumn id="51" name="aug-229" dataDxfId="2947"/>
    <tableColumn id="52" name="sep-2210" dataDxfId="2946"/>
    <tableColumn id="53" name="okt-2211" dataDxfId="2945"/>
    <tableColumn id="54" name="nov-2212" dataDxfId="2944"/>
    <tableColumn id="55" name="dec-2213" dataDxfId="2943"/>
  </tableColumns>
  <tableStyleInfo name="TableStyleMedium2" showFirstColumn="0" showLastColumn="0" showRowStripes="1" showColumnStripes="0"/>
</table>
</file>

<file path=xl/tables/table69.xml><?xml version="1.0" encoding="utf-8"?>
<table xmlns="http://schemas.openxmlformats.org/spreadsheetml/2006/main" id="109" name="Tabel3421110" displayName="Tabel3421110" ref="A40:D46" totalsRowShown="0" headerRowDxfId="2942" dataDxfId="2940" tableBorderDxfId="2939" headerRowBorderDxfId="2941" totalsRowBorderDxfId="2938">
  <tableColumns count="4">
    <tableColumn id="1" name="Werkpakket" dataDxfId="2937"/>
    <tableColumn id="2" name="Kies type staatssteungrondslag" dataDxfId="2936"/>
    <tableColumn id="3" name="subsidie percentage" dataDxfId="2935">
      <calculatedColumnFormula>IFERROR(AVERAGE(C36:C40),0)</calculatedColumnFormula>
    </tableColumn>
    <tableColumn id="5" name="totaal subsidie (€) " dataDxfId="2934">
      <calculatedColumnFormula>SUM(D39:D39)</calculatedColumnFormula>
    </tableColumn>
  </tableColumns>
  <tableStyleInfo showFirstColumn="0" showLastColumn="0" showRowStripes="1" showColumnStripes="0"/>
</table>
</file>

<file path=xl/tables/table7.xml><?xml version="1.0" encoding="utf-8"?>
<table xmlns="http://schemas.openxmlformats.org/spreadsheetml/2006/main" id="10" name="privatefinanciering" displayName="privatefinanciering" ref="A9:D15" totalsRowShown="0" headerRowDxfId="4879" tableBorderDxfId="4877" headerRowBorderDxfId="4878">
  <tableColumns count="4">
    <tableColumn id="1" name="Private cofinanciering_x000A_Bijdragen van private partijen die geen deelnemer in het project zijn (die geen kosten opvoeren voor subsidie)" dataDxfId="4876"/>
    <tableColumn id="2" name="Partner" dataDxfId="4875"/>
    <tableColumn id="3" name="Bijdrage" dataDxfId="4874"/>
    <tableColumn id="4" name="Procentuele bijdrage t.o.v. totale kosten" dataDxfId="4873">
      <calculatedColumnFormula>IFERROR(C10/$B$35,0)</calculatedColumnFormula>
    </tableColumn>
  </tableColumns>
  <tableStyleInfo name="TableStyleMedium2" showFirstColumn="0" showLastColumn="0" showRowStripes="1" showColumnStripes="0"/>
</table>
</file>

<file path=xl/tables/table70.xml><?xml version="1.0" encoding="utf-8"?>
<table xmlns="http://schemas.openxmlformats.org/spreadsheetml/2006/main" id="47" name="Tabel34162248" displayName="Tabel34162248" ref="A52:F60" totalsRowShown="0" headerRowDxfId="2933" dataDxfId="2931" tableBorderDxfId="2930" headerRowBorderDxfId="2932" totalsRowBorderDxfId="2929">
  <tableColumns count="6">
    <tableColumn id="1" name="Omschrijving Investering" dataDxfId="2928"/>
    <tableColumn id="3" name="Aanschafwaarde" dataDxfId="2927"/>
    <tableColumn id="4" name="Afschrijvingstermijn in maanden" dataDxfId="2926"/>
    <tableColumn id="5" name="Gebruik binnen projectperiode in maanden" dataDxfId="2925">
      <calculatedColumnFormula>SUM(D51:D52)</calculatedColumnFormula>
    </tableColumn>
    <tableColumn id="2" name="% toerekening aan project" dataDxfId="2924"/>
    <tableColumn id="6" name="Totaal afschrijvingskosten" dataDxfId="2923">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71.xml><?xml version="1.0" encoding="utf-8"?>
<table xmlns="http://schemas.openxmlformats.org/spreadsheetml/2006/main" id="48" name="Tabel3416172349" displayName="Tabel3416172349" ref="A64:B70" totalsRowShown="0" headerRowDxfId="2922" tableBorderDxfId="2920" headerRowBorderDxfId="2921" totalsRowBorderDxfId="2919">
  <tableColumns count="2">
    <tableColumn id="1" name="Omschrijving" dataDxfId="2918"/>
    <tableColumn id="3" name="Bedrag" dataDxfId="2917"/>
  </tableColumns>
  <tableStyleInfo name="TableStyleMedium2" showFirstColumn="0" showLastColumn="0" showRowStripes="1" showColumnStripes="0"/>
</table>
</file>

<file path=xl/tables/table72.xml><?xml version="1.0" encoding="utf-8"?>
<table xmlns="http://schemas.openxmlformats.org/spreadsheetml/2006/main" id="49" name="Tabel341617192450" displayName="Tabel341617192450" ref="A74:B80" totalsRowShown="0" headerRowDxfId="2916" tableBorderDxfId="2914" headerRowBorderDxfId="2915" totalsRowBorderDxfId="2913">
  <tableColumns count="2">
    <tableColumn id="1" name="Omschrijving" dataDxfId="2912"/>
    <tableColumn id="3" name="Bedrag" dataDxfId="2911"/>
  </tableColumns>
  <tableStyleInfo name="TableStyleMedium2" showFirstColumn="0" showLastColumn="0" showRowStripes="1" showColumnStripes="0"/>
</table>
</file>

<file path=xl/tables/table73.xml><?xml version="1.0" encoding="utf-8"?>
<table xmlns="http://schemas.openxmlformats.org/spreadsheetml/2006/main" id="50" name="Tabel341617202551" displayName="Tabel341617202551" ref="A84:B90" totalsRowShown="0" headerRowDxfId="2910" tableBorderDxfId="2908" headerRowBorderDxfId="2909" totalsRowBorderDxfId="2907">
  <tableColumns count="2">
    <tableColumn id="1" name="Omschrijving" dataDxfId="2906"/>
    <tableColumn id="3" name="Bedrag" dataDxfId="2905"/>
  </tableColumns>
  <tableStyleInfo name="TableStyleMedium2" showFirstColumn="0" showLastColumn="0" showRowStripes="1" showColumnStripes="0"/>
</table>
</file>

<file path=xl/tables/table74.xml><?xml version="1.0" encoding="utf-8"?>
<table xmlns="http://schemas.openxmlformats.org/spreadsheetml/2006/main" id="86" name="Tabel1887" displayName="Tabel1887" ref="A2:BC6" totalsRowShown="0" headerRowDxfId="2904" dataDxfId="2903" tableBorderDxfId="2902">
  <tableColumns count="55">
    <tableColumn id="1" name="Werkpakket 1" dataDxfId="2901"/>
    <tableColumn id="2" name="Kostensoort *" dataDxfId="2900"/>
    <tableColumn id="3" name="Uitvoerende derde partij (Niet van toepassing indien interne kosten)" dataDxfId="2899"/>
    <tableColumn id="4" name="Werkzaamheden (inclusief een toelichting op het bedrag)" dataDxfId="2898"/>
    <tableColumn id="5" name="Aantal uren" dataDxfId="2897">
      <calculatedColumnFormula>SUMIF('Uren en tariefberekening'!A:A,$D$1,'Uren en tariefberekening'!K:K)</calculatedColumnFormula>
    </tableColumn>
    <tableColumn id="6" name="Uurtarief" dataDxfId="2896">
      <calculatedColumnFormula>(SUMIF('Uren en tariefberekening'!A:A,$D$1,'Uren en tariefberekening'!L:L))/(SUMIF('Uren en tariefberekening'!A:A,$D$1,'Uren en tariefberekening'!K:K))</calculatedColumnFormula>
    </tableColumn>
    <tableColumn id="7" name="Totale kosten" dataDxfId="2895"/>
    <tableColumn id="8" name="jan-21" dataDxfId="2894"/>
    <tableColumn id="9" name="feb-21" dataDxfId="2893"/>
    <tableColumn id="10" name="mrt-21" dataDxfId="2892"/>
    <tableColumn id="11" name="apr-21" dataDxfId="2891"/>
    <tableColumn id="12" name="mei-21" dataDxfId="2890"/>
    <tableColumn id="13" name="jun-21" dataDxfId="2889"/>
    <tableColumn id="14" name="jul-21" dataDxfId="2888"/>
    <tableColumn id="15" name="aug-21" dataDxfId="2887"/>
    <tableColumn id="16" name="sep-21" dataDxfId="2886"/>
    <tableColumn id="17" name="okt-21" dataDxfId="2885"/>
    <tableColumn id="18" name="nov-21" dataDxfId="2884"/>
    <tableColumn id="19" name="dec-21" dataDxfId="2883"/>
    <tableColumn id="20" name="jan-22" dataDxfId="2882"/>
    <tableColumn id="21" name="feb-22" dataDxfId="2881"/>
    <tableColumn id="22" name="mrt-22" dataDxfId="2880"/>
    <tableColumn id="23" name="apr-22" dataDxfId="2879"/>
    <tableColumn id="24" name="mei-22" dataDxfId="2878"/>
    <tableColumn id="25" name="jun-22" dataDxfId="2877"/>
    <tableColumn id="26" name="jul-22" dataDxfId="2876"/>
    <tableColumn id="27" name="aug-22" dataDxfId="2875"/>
    <tableColumn id="28" name="sep-22" dataDxfId="2874"/>
    <tableColumn id="29" name="okt-22" dataDxfId="2873"/>
    <tableColumn id="30" name="nov-22" dataDxfId="2872"/>
    <tableColumn id="31" name="dec-22" dataDxfId="2871"/>
    <tableColumn id="32" name="jan-23" dataDxfId="2870"/>
    <tableColumn id="33" name="feb-23" dataDxfId="2869"/>
    <tableColumn id="34" name="mrt-23" dataDxfId="2868"/>
    <tableColumn id="35" name="apr-23" dataDxfId="2867"/>
    <tableColumn id="36" name="mei-23" dataDxfId="2866"/>
    <tableColumn id="37" name="jun-23" dataDxfId="2865"/>
    <tableColumn id="38" name="jul-23" dataDxfId="2864"/>
    <tableColumn id="39" name="aug-23" dataDxfId="2863"/>
    <tableColumn id="40" name="sep-23" dataDxfId="2862"/>
    <tableColumn id="41" name="okt-23" dataDxfId="2861"/>
    <tableColumn id="42" name="nov-23" dataDxfId="2860"/>
    <tableColumn id="43" name="dec-23" dataDxfId="2859"/>
    <tableColumn id="44" name="jan-222" dataDxfId="2858"/>
    <tableColumn id="45" name="feb-223" dataDxfId="2857"/>
    <tableColumn id="46" name="mrt-224" dataDxfId="2856"/>
    <tableColumn id="47" name="apr-225" dataDxfId="2855"/>
    <tableColumn id="48" name="mei-226" dataDxfId="2854"/>
    <tableColumn id="49" name="jun-227" dataDxfId="2853"/>
    <tableColumn id="50" name="jul-228" dataDxfId="2852"/>
    <tableColumn id="51" name="aug-229" dataDxfId="2851"/>
    <tableColumn id="52" name="sep-2210" dataDxfId="2850"/>
    <tableColumn id="53" name="okt-2211" dataDxfId="2849"/>
    <tableColumn id="54" name="nov-2212" dataDxfId="2848"/>
    <tableColumn id="55" name="dec-2213" dataDxfId="2847"/>
  </tableColumns>
  <tableStyleInfo name="TableStyleMedium2" showFirstColumn="0" showLastColumn="0" showRowStripes="1" showColumnStripes="0"/>
</table>
</file>

<file path=xl/tables/table75.xml><?xml version="1.0" encoding="utf-8"?>
<table xmlns="http://schemas.openxmlformats.org/spreadsheetml/2006/main" id="87" name="Tabel2015888" displayName="Tabel2015888" ref="A10:BC14" totalsRowShown="0" headerRowDxfId="2846" dataDxfId="2844" headerRowBorderDxfId="2845">
  <tableColumns count="55">
    <tableColumn id="1" name="Werkpakket 2" dataDxfId="2843"/>
    <tableColumn id="2" name="Kostensoort *" dataDxfId="2842"/>
    <tableColumn id="3" name="Uitvoerende derde partij (Niet van toepassing indien interne kosten)" dataDxfId="2841"/>
    <tableColumn id="4" name="Werkzaamheden (inclusief een toelichting op het bedrag)" dataDxfId="2840"/>
    <tableColumn id="5" name="Aantal uren" dataDxfId="2839">
      <calculatedColumnFormula>SUMIF('Uren en tariefberekening'!A:A,$D$1,'Uren en tariefberekening'!M:M)</calculatedColumnFormula>
    </tableColumn>
    <tableColumn id="6" name="Uurtarief" dataDxfId="2838">
      <calculatedColumnFormula>(SUMIF('Uren en tariefberekening'!A:A,$D$1,'Uren en tariefberekening'!L:L))/(SUMIF('Uren en tariefberekening'!A:A,$D$1,'Uren en tariefberekening'!K:K))</calculatedColumnFormula>
    </tableColumn>
    <tableColumn id="7" name="Totale kosten"/>
    <tableColumn id="8" name="jan-21" dataDxfId="2837"/>
    <tableColumn id="9" name="feb-21" dataDxfId="2836"/>
    <tableColumn id="10" name="mrt-21" dataDxfId="2835"/>
    <tableColumn id="11" name="apr-21" dataDxfId="2834"/>
    <tableColumn id="12" name="mei-21" dataDxfId="2833"/>
    <tableColumn id="13" name="jun-21" dataDxfId="2832"/>
    <tableColumn id="14" name="jul-21" dataDxfId="2831"/>
    <tableColumn id="15" name="aug-21" dataDxfId="2830"/>
    <tableColumn id="16" name="sep-21" dataDxfId="2829"/>
    <tableColumn id="17" name="okt-21" dataDxfId="2828"/>
    <tableColumn id="18" name="nov-21" dataDxfId="2827"/>
    <tableColumn id="19" name="dec-21" dataDxfId="2826"/>
    <tableColumn id="20" name="jan-22" dataDxfId="2825"/>
    <tableColumn id="21" name="feb-22" dataDxfId="2824"/>
    <tableColumn id="22" name="mrt-22" dataDxfId="2823"/>
    <tableColumn id="23" name="apr-22" dataDxfId="2822"/>
    <tableColumn id="24" name="mei-22" dataDxfId="2821"/>
    <tableColumn id="25" name="jun-22" dataDxfId="2820"/>
    <tableColumn id="26" name="jul-22" dataDxfId="2819"/>
    <tableColumn id="27" name="aug-22" dataDxfId="2818"/>
    <tableColumn id="28" name="sep-22" dataDxfId="2817"/>
    <tableColumn id="29" name="okt-22" dataDxfId="2816"/>
    <tableColumn id="30" name="nov-22" dataDxfId="2815"/>
    <tableColumn id="31" name="dec-22" dataDxfId="2814"/>
    <tableColumn id="32" name="jan-23" dataDxfId="2813"/>
    <tableColumn id="33" name="feb-23" dataDxfId="2812"/>
    <tableColumn id="34" name="mrt-23" dataDxfId="2811"/>
    <tableColumn id="35" name="apr-23" dataDxfId="2810"/>
    <tableColumn id="36" name="mei-23" dataDxfId="2809"/>
    <tableColumn id="37" name="jun-23" dataDxfId="2808"/>
    <tableColumn id="38" name="jul-23" dataDxfId="2807"/>
    <tableColumn id="39" name="aug-23" dataDxfId="2806"/>
    <tableColumn id="40" name="sep-23" dataDxfId="2805"/>
    <tableColumn id="41" name="okt-23" dataDxfId="2804"/>
    <tableColumn id="42" name="nov-23" dataDxfId="2803"/>
    <tableColumn id="43" name="dec-23" dataDxfId="2802"/>
    <tableColumn id="44" name="jan-222" dataDxfId="2801"/>
    <tableColumn id="45" name="feb-223" dataDxfId="2800"/>
    <tableColumn id="46" name="mrt-224" dataDxfId="2799"/>
    <tableColumn id="47" name="apr-225" dataDxfId="2798"/>
    <tableColumn id="48" name="mei-226" dataDxfId="2797"/>
    <tableColumn id="49" name="jun-227" dataDxfId="2796"/>
    <tableColumn id="50" name="jul-228" dataDxfId="2795"/>
    <tableColumn id="51" name="aug-229" dataDxfId="2794"/>
    <tableColumn id="52" name="sep-2210" dataDxfId="2793"/>
    <tableColumn id="53" name="okt-2211" dataDxfId="2792"/>
    <tableColumn id="54" name="nov-2212" dataDxfId="2791"/>
    <tableColumn id="55" name="dec-2213" dataDxfId="2790"/>
  </tableColumns>
  <tableStyleInfo name="TableStyleMedium2" showFirstColumn="0" showLastColumn="0" showRowStripes="1" showColumnStripes="0"/>
</table>
</file>

<file path=xl/tables/table76.xml><?xml version="1.0" encoding="utf-8"?>
<table xmlns="http://schemas.openxmlformats.org/spreadsheetml/2006/main" id="88" name="Tabel2115989" displayName="Tabel2115989" ref="A16:BC20" totalsRowShown="0" headerRowDxfId="2789" dataDxfId="2787" headerRowBorderDxfId="2788">
  <tableColumns count="55">
    <tableColumn id="1" name="Werkpakket 3" dataDxfId="2786"/>
    <tableColumn id="2" name="Kostensoort *" dataDxfId="2785"/>
    <tableColumn id="3" name="Uitvoerende derde partij (Niet van toepassing indien interne kosten)" dataDxfId="2784"/>
    <tableColumn id="4" name="Werkzaamheden (inclusief een toelichting op het bedrag)" dataDxfId="2783"/>
    <tableColumn id="5" name="Aantal uren" dataDxfId="2782">
      <calculatedColumnFormula>SUMIF('Uren en tariefberekening'!A:A,$D$1,'Uren en tariefberekening'!O:O)</calculatedColumnFormula>
    </tableColumn>
    <tableColumn id="6" name="Uurtarief" dataDxfId="2781">
      <calculatedColumnFormula>(SUMIF('Uren en tariefberekening'!A:A,$D$1,'Uren en tariefberekening'!L:L))/(SUMIF('Uren en tariefberekening'!A:A,$D$1,'Uren en tariefberekening'!K:K))</calculatedColumnFormula>
    </tableColumn>
    <tableColumn id="7" name="Totale kosten"/>
    <tableColumn id="8" name="jan-21" dataDxfId="2780"/>
    <tableColumn id="9" name="feb-21" dataDxfId="2779"/>
    <tableColumn id="10" name="mrt-21" dataDxfId="2778"/>
    <tableColumn id="11" name="apr-21" dataDxfId="2777"/>
    <tableColumn id="12" name="mei-21" dataDxfId="2776"/>
    <tableColumn id="13" name="jun-21" dataDxfId="2775"/>
    <tableColumn id="14" name="jul-21" dataDxfId="2774"/>
    <tableColumn id="15" name="aug-21" dataDxfId="2773"/>
    <tableColumn id="16" name="sep-21" dataDxfId="2772"/>
    <tableColumn id="17" name="okt-21" dataDxfId="2771"/>
    <tableColumn id="18" name="nov-21" dataDxfId="2770"/>
    <tableColumn id="19" name="dec-21" dataDxfId="2769"/>
    <tableColumn id="20" name="jan-22" dataDxfId="2768"/>
    <tableColumn id="21" name="feb-22" dataDxfId="2767"/>
    <tableColumn id="22" name="mrt-22" dataDxfId="2766"/>
    <tableColumn id="23" name="apr-22" dataDxfId="2765"/>
    <tableColumn id="24" name="mei-22" dataDxfId="2764"/>
    <tableColumn id="25" name="jun-22" dataDxfId="2763"/>
    <tableColumn id="26" name="jul-22" dataDxfId="2762"/>
    <tableColumn id="27" name="aug-22" dataDxfId="2761"/>
    <tableColumn id="28" name="sep-22" dataDxfId="2760"/>
    <tableColumn id="29" name="okt-22" dataDxfId="2759"/>
    <tableColumn id="30" name="nov-22" dataDxfId="2758"/>
    <tableColumn id="31" name="dec-22" dataDxfId="2757"/>
    <tableColumn id="32" name="jan-23" dataDxfId="2756"/>
    <tableColumn id="33" name="feb-23" dataDxfId="2755"/>
    <tableColumn id="34" name="mrt-23" dataDxfId="2754"/>
    <tableColumn id="35" name="apr-23" dataDxfId="2753"/>
    <tableColumn id="36" name="mei-23" dataDxfId="2752"/>
    <tableColumn id="37" name="jun-23" dataDxfId="2751"/>
    <tableColumn id="38" name="jul-23" dataDxfId="2750"/>
    <tableColumn id="39" name="aug-23" dataDxfId="2749"/>
    <tableColumn id="40" name="sep-23" dataDxfId="2748"/>
    <tableColumn id="41" name="okt-23" dataDxfId="2747"/>
    <tableColumn id="42" name="nov-23" dataDxfId="2746"/>
    <tableColumn id="43" name="dec-23" dataDxfId="2745"/>
    <tableColumn id="44" name="jan-222" dataDxfId="2744"/>
    <tableColumn id="45" name="feb-223" dataDxfId="2743"/>
    <tableColumn id="46" name="mrt-224" dataDxfId="2742"/>
    <tableColumn id="47" name="apr-225" dataDxfId="2741"/>
    <tableColumn id="48" name="mei-226" dataDxfId="2740"/>
    <tableColumn id="49" name="jun-227" dataDxfId="2739"/>
    <tableColumn id="50" name="jul-228" dataDxfId="2738"/>
    <tableColumn id="51" name="aug-229" dataDxfId="2737"/>
    <tableColumn id="52" name="sep-2210" dataDxfId="2736"/>
    <tableColumn id="53" name="okt-2211" dataDxfId="2735"/>
    <tableColumn id="54" name="nov-2212" dataDxfId="2734"/>
    <tableColumn id="55" name="dec-2213" dataDxfId="2733"/>
  </tableColumns>
  <tableStyleInfo name="TableStyleMedium2" showFirstColumn="0" showLastColumn="0" showRowStripes="1" showColumnStripes="0"/>
</table>
</file>

<file path=xl/tables/table77.xml><?xml version="1.0" encoding="utf-8"?>
<table xmlns="http://schemas.openxmlformats.org/spreadsheetml/2006/main" id="89" name="Tabel2216090" displayName="Tabel2216090" ref="A22:BC26" totalsRowShown="0" headerRowDxfId="2732" dataDxfId="2730" headerRowBorderDxfId="2731">
  <tableColumns count="55">
    <tableColumn id="1" name="Werkpakket 4" dataDxfId="2729"/>
    <tableColumn id="2" name="Kostensoort *" dataDxfId="2728"/>
    <tableColumn id="3" name="Uitvoerende derde partij (Niet van toepassing indien interne kosten)" dataDxfId="2727"/>
    <tableColumn id="4" name="Werkzaamheden (inclusief een toelichting op het bedrag)" dataDxfId="2726"/>
    <tableColumn id="5" name="Aantal uren" dataDxfId="2725">
      <calculatedColumnFormula>SUMIF('Uren en tariefberekening'!A:A,$D$1,'Uren en tariefberekening'!Q:Q)</calculatedColumnFormula>
    </tableColumn>
    <tableColumn id="6" name="Uurtarief" dataDxfId="2724">
      <calculatedColumnFormula>(SUMIF('Uren en tariefberekening'!A:A,$D$1,'Uren en tariefberekening'!L:L))/(SUMIF('Uren en tariefberekening'!A:A,$D$1,'Uren en tariefberekening'!K:K))</calculatedColumnFormula>
    </tableColumn>
    <tableColumn id="7" name="Totale kosten"/>
    <tableColumn id="8" name="jan-21" dataDxfId="2723"/>
    <tableColumn id="9" name="feb-21" dataDxfId="2722"/>
    <tableColumn id="10" name="mrt-21" dataDxfId="2721"/>
    <tableColumn id="11" name="apr-21" dataDxfId="2720"/>
    <tableColumn id="12" name="mei-21" dataDxfId="2719"/>
    <tableColumn id="13" name="jun-21" dataDxfId="2718"/>
    <tableColumn id="14" name="jul-21" dataDxfId="2717"/>
    <tableColumn id="15" name="aug-21" dataDxfId="2716"/>
    <tableColumn id="16" name="sep-21" dataDxfId="2715"/>
    <tableColumn id="17" name="okt-21" dataDxfId="2714"/>
    <tableColumn id="18" name="nov-21" dataDxfId="2713"/>
    <tableColumn id="19" name="dec-21" dataDxfId="2712"/>
    <tableColumn id="20" name="jan-22" dataDxfId="2711"/>
    <tableColumn id="21" name="feb-22" dataDxfId="2710"/>
    <tableColumn id="22" name="mrt-22" dataDxfId="2709"/>
    <tableColumn id="23" name="apr-22" dataDxfId="2708"/>
    <tableColumn id="24" name="mei-22" dataDxfId="2707"/>
    <tableColumn id="25" name="jun-22" dataDxfId="2706"/>
    <tableColumn id="26" name="jul-22" dataDxfId="2705"/>
    <tableColumn id="27" name="aug-22" dataDxfId="2704"/>
    <tableColumn id="28" name="sep-22" dataDxfId="2703"/>
    <tableColumn id="29" name="okt-22" dataDxfId="2702"/>
    <tableColumn id="30" name="nov-22" dataDxfId="2701"/>
    <tableColumn id="31" name="dec-22" dataDxfId="2700"/>
    <tableColumn id="32" name="jan-23" dataDxfId="2699"/>
    <tableColumn id="33" name="feb-23" dataDxfId="2698"/>
    <tableColumn id="34" name="mrt-23" dataDxfId="2697"/>
    <tableColumn id="35" name="apr-23" dataDxfId="2696"/>
    <tableColumn id="36" name="mei-23" dataDxfId="2695"/>
    <tableColumn id="37" name="jun-23" dataDxfId="2694"/>
    <tableColumn id="38" name="jul-23" dataDxfId="2693"/>
    <tableColumn id="39" name="aug-23" dataDxfId="2692"/>
    <tableColumn id="40" name="sep-23" dataDxfId="2691"/>
    <tableColumn id="41" name="okt-23" dataDxfId="2690"/>
    <tableColumn id="42" name="nov-23" dataDxfId="2689"/>
    <tableColumn id="43" name="dec-23" dataDxfId="2688"/>
    <tableColumn id="44" name="jan-222" dataDxfId="2687"/>
    <tableColumn id="45" name="feb-223" dataDxfId="2686"/>
    <tableColumn id="46" name="mrt-224" dataDxfId="2685"/>
    <tableColumn id="47" name="apr-225" dataDxfId="2684"/>
    <tableColumn id="48" name="mei-226" dataDxfId="2683"/>
    <tableColumn id="49" name="jun-227" dataDxfId="2682"/>
    <tableColumn id="50" name="jul-228" dataDxfId="2681"/>
    <tableColumn id="51" name="aug-229" dataDxfId="2680"/>
    <tableColumn id="52" name="sep-2210" dataDxfId="2679"/>
    <tableColumn id="53" name="okt-2211" dataDxfId="2678"/>
    <tableColumn id="54" name="nov-2212" dataDxfId="2677"/>
    <tableColumn id="55" name="dec-2213" dataDxfId="2676"/>
  </tableColumns>
  <tableStyleInfo name="TableStyleMedium2" showFirstColumn="0" showLastColumn="0" showRowStripes="1" showColumnStripes="0"/>
</table>
</file>

<file path=xl/tables/table78.xml><?xml version="1.0" encoding="utf-8"?>
<table xmlns="http://schemas.openxmlformats.org/spreadsheetml/2006/main" id="90" name="Tabel2316191" displayName="Tabel2316191" ref="A28:BC32" totalsRowShown="0" headerRowDxfId="2675" dataDxfId="2673" headerRowBorderDxfId="2674">
  <sortState ref="A29:BC32">
    <sortCondition sortBy="value" ref="AR29:AR32"/>
  </sortState>
  <tableColumns count="55">
    <tableColumn id="1" name="Werkpakket 5" dataDxfId="2672"/>
    <tableColumn id="2" name="Kostensoort *" dataDxfId="2671"/>
    <tableColumn id="3" name="Uitvoerende derde partij (Niet van toepassing indien interne kosten)" dataDxfId="2670"/>
    <tableColumn id="4" name="Werkzaamheden (inclusief een toelichting op het bedrag)" dataDxfId="2669"/>
    <tableColumn id="5" name="Aantal uren"/>
    <tableColumn id="6" name="Uurtarief"/>
    <tableColumn id="7" name="Totale kosten"/>
    <tableColumn id="8" name="jan-21" dataDxfId="2668"/>
    <tableColumn id="9" name="feb-21" dataDxfId="2667"/>
    <tableColumn id="10" name="mrt-21" dataDxfId="2666"/>
    <tableColumn id="11" name="apr-21" dataDxfId="2665"/>
    <tableColumn id="12" name="mei-21" dataDxfId="2664"/>
    <tableColumn id="13" name="jun-21" dataDxfId="2663"/>
    <tableColumn id="14" name="jul-21" dataDxfId="2662"/>
    <tableColumn id="15" name="aug-21" dataDxfId="2661"/>
    <tableColumn id="16" name="sep-21" dataDxfId="2660"/>
    <tableColumn id="17" name="okt-21" dataDxfId="2659"/>
    <tableColumn id="18" name="nov-21" dataDxfId="2658"/>
    <tableColumn id="19" name="dec-21" dataDxfId="2657"/>
    <tableColumn id="20" name="jan-22" dataDxfId="2656"/>
    <tableColumn id="21" name="feb-22" dataDxfId="2655"/>
    <tableColumn id="22" name="mrt-22" dataDxfId="2654"/>
    <tableColumn id="23" name="apr-22" dataDxfId="2653"/>
    <tableColumn id="24" name="mei-22" dataDxfId="2652"/>
    <tableColumn id="25" name="jun-22" dataDxfId="2651"/>
    <tableColumn id="26" name="jul-22" dataDxfId="2650"/>
    <tableColumn id="27" name="aug-22" dataDxfId="2649"/>
    <tableColumn id="28" name="sep-22" dataDxfId="2648"/>
    <tableColumn id="29" name="okt-22" dataDxfId="2647"/>
    <tableColumn id="30" name="nov-22" dataDxfId="2646"/>
    <tableColumn id="31" name="dec-22" dataDxfId="2645"/>
    <tableColumn id="32" name="jan-23" dataDxfId="2644"/>
    <tableColumn id="33" name="feb-23" dataDxfId="2643"/>
    <tableColumn id="34" name="mrt-23" dataDxfId="2642"/>
    <tableColumn id="35" name="apr-23" dataDxfId="2641"/>
    <tableColumn id="36" name="mei-23" dataDxfId="2640"/>
    <tableColumn id="37" name="jun-23" dataDxfId="2639"/>
    <tableColumn id="38" name="jul-23" dataDxfId="2638"/>
    <tableColumn id="39" name="aug-23" dataDxfId="2637"/>
    <tableColumn id="40" name="sep-23" dataDxfId="2636"/>
    <tableColumn id="41" name="okt-23" dataDxfId="2635"/>
    <tableColumn id="42" name="nov-23" dataDxfId="2634"/>
    <tableColumn id="43" name="dec-23" dataDxfId="2633"/>
    <tableColumn id="44" name="jan-222" dataDxfId="2632"/>
    <tableColumn id="45" name="feb-223" dataDxfId="2631"/>
    <tableColumn id="46" name="mrt-224" dataDxfId="2630"/>
    <tableColumn id="47" name="apr-225" dataDxfId="2629"/>
    <tableColumn id="48" name="mei-226" dataDxfId="2628"/>
    <tableColumn id="49" name="jun-227" dataDxfId="2627"/>
    <tableColumn id="50" name="jul-228" dataDxfId="2626"/>
    <tableColumn id="51" name="aug-229" dataDxfId="2625"/>
    <tableColumn id="52" name="sep-2210" dataDxfId="2624"/>
    <tableColumn id="53" name="okt-2211" dataDxfId="2623"/>
    <tableColumn id="54" name="nov-2212" dataDxfId="2622"/>
    <tableColumn id="55" name="dec-2213" dataDxfId="2621"/>
  </tableColumns>
  <tableStyleInfo name="TableStyleMedium2" showFirstColumn="0" showLastColumn="0" showRowStripes="1" showColumnStripes="0"/>
</table>
</file>

<file path=xl/tables/table79.xml><?xml version="1.0" encoding="utf-8"?>
<table xmlns="http://schemas.openxmlformats.org/spreadsheetml/2006/main" id="110" name="Tabel3421111" displayName="Tabel3421111" ref="A40:D46" totalsRowShown="0" headerRowDxfId="2620" dataDxfId="2618" tableBorderDxfId="2617" headerRowBorderDxfId="2619" totalsRowBorderDxfId="2616">
  <tableColumns count="4">
    <tableColumn id="1" name="Werkpakket" dataDxfId="2615"/>
    <tableColumn id="2" name="Kies type staatssteungrondslag" dataDxfId="2614"/>
    <tableColumn id="3" name="subsidie percentage" dataDxfId="2613">
      <calculatedColumnFormula>IFERROR(AVERAGE(C36:C40),0)</calculatedColumnFormula>
    </tableColumn>
    <tableColumn id="5" name="totaal subsidie (€) " dataDxfId="2612">
      <calculatedColumnFormula>SUM(D39:D39)</calculatedColumnFormula>
    </tableColumn>
  </tableColumns>
  <tableStyleInfo showFirstColumn="0" showLastColumn="0" showRowStripes="1" showColumnStripes="0"/>
</table>
</file>

<file path=xl/tables/table8.xml><?xml version="1.0" encoding="utf-8"?>
<table xmlns="http://schemas.openxmlformats.org/spreadsheetml/2006/main" id="11" name="financiering" displayName="financiering" ref="A18:E34" totalsRowShown="0" headerRowDxfId="4872" tableBorderDxfId="4871">
  <tableColumns count="5">
    <tableColumn id="1" name="Specificatie eigen bijdragen van de projectpartners" dataDxfId="4870"/>
    <tableColumn id="2" name="Eigen bijdrage" dataDxfId="4869"/>
    <tableColumn id="5" name="Gevraagde subsidie (percentage)" dataDxfId="4868"/>
    <tableColumn id="6" name="Gevraagde subsidie (bedrag)" dataDxfId="4867"/>
    <tableColumn id="7" name="Totale kosten" dataDxfId="4866"/>
  </tableColumns>
  <tableStyleInfo name="TableStyleMedium2" showFirstColumn="0" showLastColumn="0" showRowStripes="1" showColumnStripes="0"/>
</table>
</file>

<file path=xl/tables/table80.xml><?xml version="1.0" encoding="utf-8"?>
<table xmlns="http://schemas.openxmlformats.org/spreadsheetml/2006/main" id="52" name="Tabel34162253" displayName="Tabel34162253" ref="A52:F60" totalsRowShown="0" headerRowDxfId="2611" dataDxfId="2609" tableBorderDxfId="2608" headerRowBorderDxfId="2610" totalsRowBorderDxfId="2607">
  <tableColumns count="6">
    <tableColumn id="1" name="Omschrijving Investering" dataDxfId="2606"/>
    <tableColumn id="3" name="Aanschafwaarde" dataDxfId="2605"/>
    <tableColumn id="4" name="Afschrijvingstermijn in maanden" dataDxfId="2604"/>
    <tableColumn id="5" name="Gebruik binnen projectperiode in maanden" dataDxfId="2603">
      <calculatedColumnFormula>SUM(D51:D52)</calculatedColumnFormula>
    </tableColumn>
    <tableColumn id="2" name="% toerekening aan project" dataDxfId="2602"/>
    <tableColumn id="6" name="Totaal afschrijvingskosten" dataDxfId="2601">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81.xml><?xml version="1.0" encoding="utf-8"?>
<table xmlns="http://schemas.openxmlformats.org/spreadsheetml/2006/main" id="53" name="Tabel3416172354" displayName="Tabel3416172354" ref="A64:B70" totalsRowShown="0" headerRowDxfId="2600" tableBorderDxfId="2598" headerRowBorderDxfId="2599" totalsRowBorderDxfId="2597">
  <tableColumns count="2">
    <tableColumn id="1" name="Omschrijving" dataDxfId="2596"/>
    <tableColumn id="3" name="Bedrag" dataDxfId="2595"/>
  </tableColumns>
  <tableStyleInfo name="TableStyleMedium2" showFirstColumn="0" showLastColumn="0" showRowStripes="1" showColumnStripes="0"/>
</table>
</file>

<file path=xl/tables/table82.xml><?xml version="1.0" encoding="utf-8"?>
<table xmlns="http://schemas.openxmlformats.org/spreadsheetml/2006/main" id="54" name="Tabel341617192455" displayName="Tabel341617192455" ref="A74:B80" totalsRowShown="0" headerRowDxfId="2594" tableBorderDxfId="2592" headerRowBorderDxfId="2593" totalsRowBorderDxfId="2591">
  <tableColumns count="2">
    <tableColumn id="1" name="Omschrijving" dataDxfId="2590"/>
    <tableColumn id="3" name="Bedrag" dataDxfId="2589"/>
  </tableColumns>
  <tableStyleInfo name="TableStyleMedium2" showFirstColumn="0" showLastColumn="0" showRowStripes="1" showColumnStripes="0"/>
</table>
</file>

<file path=xl/tables/table83.xml><?xml version="1.0" encoding="utf-8"?>
<table xmlns="http://schemas.openxmlformats.org/spreadsheetml/2006/main" id="55" name="Tabel341617202556" displayName="Tabel341617202556" ref="A84:B90" totalsRowShown="0" headerRowDxfId="2588" tableBorderDxfId="2586" headerRowBorderDxfId="2587" totalsRowBorderDxfId="2585">
  <tableColumns count="2">
    <tableColumn id="1" name="Omschrijving" dataDxfId="2584"/>
    <tableColumn id="3" name="Bedrag" dataDxfId="2583"/>
  </tableColumns>
  <tableStyleInfo name="TableStyleMedium2" showFirstColumn="0" showLastColumn="0" showRowStripes="1" showColumnStripes="0"/>
</table>
</file>

<file path=xl/tables/table84.xml><?xml version="1.0" encoding="utf-8"?>
<table xmlns="http://schemas.openxmlformats.org/spreadsheetml/2006/main" id="91" name="Tabel1892" displayName="Tabel1892" ref="A2:BC6" totalsRowShown="0" headerRowDxfId="2582" dataDxfId="2581" tableBorderDxfId="2580">
  <tableColumns count="55">
    <tableColumn id="1" name="Werkpakket 1" dataDxfId="2579"/>
    <tableColumn id="2" name="Kostensoort *" dataDxfId="2578"/>
    <tableColumn id="3" name="Uitvoerende derde partij (Niet van toepassing indien interne kosten)" dataDxfId="2577"/>
    <tableColumn id="4" name="Werkzaamheden (inclusief een toelichting op het bedrag)" dataDxfId="2576"/>
    <tableColumn id="5" name="Aantal uren" dataDxfId="2575">
      <calculatedColumnFormula>SUMIF('Uren en tariefberekening'!A:A,$D$1,'Uren en tariefberekening'!K:K)</calculatedColumnFormula>
    </tableColumn>
    <tableColumn id="6" name="Uurtarief" dataDxfId="2574">
      <calculatedColumnFormula>(SUMIF('Uren en tariefberekening'!A:A,$D$1,'Uren en tariefberekening'!L:L))/(SUMIF('Uren en tariefberekening'!A:A,$D$1,'Uren en tariefberekening'!K:K))</calculatedColumnFormula>
    </tableColumn>
    <tableColumn id="7" name="Totale kosten" dataDxfId="2573"/>
    <tableColumn id="8" name="jan-21" dataDxfId="2572"/>
    <tableColumn id="9" name="feb-21" dataDxfId="2571"/>
    <tableColumn id="10" name="mrt-21" dataDxfId="2570"/>
    <tableColumn id="11" name="apr-21" dataDxfId="2569"/>
    <tableColumn id="12" name="mei-21" dataDxfId="2568"/>
    <tableColumn id="13" name="jun-21" dataDxfId="2567"/>
    <tableColumn id="14" name="jul-21" dataDxfId="2566"/>
    <tableColumn id="15" name="aug-21" dataDxfId="2565"/>
    <tableColumn id="16" name="sep-21" dataDxfId="2564"/>
    <tableColumn id="17" name="okt-21" dataDxfId="2563"/>
    <tableColumn id="18" name="nov-21" dataDxfId="2562"/>
    <tableColumn id="19" name="dec-21" dataDxfId="2561"/>
    <tableColumn id="20" name="jan-22" dataDxfId="2560"/>
    <tableColumn id="21" name="feb-22" dataDxfId="2559"/>
    <tableColumn id="22" name="mrt-22" dataDxfId="2558"/>
    <tableColumn id="23" name="apr-22" dataDxfId="2557"/>
    <tableColumn id="24" name="mei-22" dataDxfId="2556"/>
    <tableColumn id="25" name="jun-22" dataDxfId="2555"/>
    <tableColumn id="26" name="jul-22" dataDxfId="2554"/>
    <tableColumn id="27" name="aug-22" dataDxfId="2553"/>
    <tableColumn id="28" name="sep-22" dataDxfId="2552"/>
    <tableColumn id="29" name="okt-22" dataDxfId="2551"/>
    <tableColumn id="30" name="nov-22" dataDxfId="2550"/>
    <tableColumn id="31" name="dec-22" dataDxfId="2549"/>
    <tableColumn id="32" name="jan-23" dataDxfId="2548"/>
    <tableColumn id="33" name="feb-23" dataDxfId="2547"/>
    <tableColumn id="34" name="mrt-23" dataDxfId="2546"/>
    <tableColumn id="35" name="apr-23" dataDxfId="2545"/>
    <tableColumn id="36" name="mei-23" dataDxfId="2544"/>
    <tableColumn id="37" name="jun-23" dataDxfId="2543"/>
    <tableColumn id="38" name="jul-23" dataDxfId="2542"/>
    <tableColumn id="39" name="aug-23" dataDxfId="2541"/>
    <tableColumn id="40" name="sep-23" dataDxfId="2540"/>
    <tableColumn id="41" name="okt-23" dataDxfId="2539"/>
    <tableColumn id="42" name="nov-23" dataDxfId="2538"/>
    <tableColumn id="43" name="dec-23" dataDxfId="2537"/>
    <tableColumn id="44" name="jan-222" dataDxfId="2536"/>
    <tableColumn id="45" name="feb-223" dataDxfId="2535"/>
    <tableColumn id="46" name="mrt-224" dataDxfId="2534"/>
    <tableColumn id="47" name="apr-225" dataDxfId="2533"/>
    <tableColumn id="48" name="mei-226" dataDxfId="2532"/>
    <tableColumn id="49" name="jun-227" dataDxfId="2531"/>
    <tableColumn id="50" name="jul-228" dataDxfId="2530"/>
    <tableColumn id="51" name="aug-229" dataDxfId="2529"/>
    <tableColumn id="52" name="sep-2210" dataDxfId="2528"/>
    <tableColumn id="53" name="okt-2211" dataDxfId="2527"/>
    <tableColumn id="54" name="nov-2212" dataDxfId="2526"/>
    <tableColumn id="55" name="dec-2213" dataDxfId="2525"/>
  </tableColumns>
  <tableStyleInfo name="TableStyleMedium2" showFirstColumn="0" showLastColumn="0" showRowStripes="1" showColumnStripes="0"/>
</table>
</file>

<file path=xl/tables/table85.xml><?xml version="1.0" encoding="utf-8"?>
<table xmlns="http://schemas.openxmlformats.org/spreadsheetml/2006/main" id="92" name="Tabel2015893" displayName="Tabel2015893" ref="A10:BC14" totalsRowShown="0" headerRowDxfId="2524" dataDxfId="2522" headerRowBorderDxfId="2523">
  <tableColumns count="55">
    <tableColumn id="1" name="Werkpakket 2" dataDxfId="2521"/>
    <tableColumn id="2" name="Kostensoort *" dataDxfId="2520"/>
    <tableColumn id="3" name="Uitvoerende derde partij (Niet van toepassing indien interne kosten)" dataDxfId="2519"/>
    <tableColumn id="4" name="Werkzaamheden (inclusief een toelichting op het bedrag)" dataDxfId="2518"/>
    <tableColumn id="5" name="Aantal uren" dataDxfId="2517">
      <calculatedColumnFormula>SUMIF('Uren en tariefberekening'!A:A,$D$1,'Uren en tariefberekening'!M:M)</calculatedColumnFormula>
    </tableColumn>
    <tableColumn id="6" name="Uurtarief" dataDxfId="2516">
      <calculatedColumnFormula>(SUMIF('Uren en tariefberekening'!A:A,$D$1,'Uren en tariefberekening'!L:L))/(SUMIF('Uren en tariefberekening'!A:A,$D$1,'Uren en tariefberekening'!K:K))</calculatedColumnFormula>
    </tableColumn>
    <tableColumn id="7" name="Totale kosten"/>
    <tableColumn id="8" name="jan-21" dataDxfId="2515"/>
    <tableColumn id="9" name="feb-21" dataDxfId="2514"/>
    <tableColumn id="10" name="mrt-21" dataDxfId="2513"/>
    <tableColumn id="11" name="apr-21" dataDxfId="2512"/>
    <tableColumn id="12" name="mei-21" dataDxfId="2511"/>
    <tableColumn id="13" name="jun-21" dataDxfId="2510"/>
    <tableColumn id="14" name="jul-21" dataDxfId="2509"/>
    <tableColumn id="15" name="aug-21" dataDxfId="2508"/>
    <tableColumn id="16" name="sep-21" dataDxfId="2507"/>
    <tableColumn id="17" name="okt-21" dataDxfId="2506"/>
    <tableColumn id="18" name="nov-21" dataDxfId="2505"/>
    <tableColumn id="19" name="dec-21" dataDxfId="2504"/>
    <tableColumn id="20" name="jan-22" dataDxfId="2503"/>
    <tableColumn id="21" name="feb-22" dataDxfId="2502"/>
    <tableColumn id="22" name="mrt-22" dataDxfId="2501"/>
    <tableColumn id="23" name="apr-22" dataDxfId="2500"/>
    <tableColumn id="24" name="mei-22" dataDxfId="2499"/>
    <tableColumn id="25" name="jun-22" dataDxfId="2498"/>
    <tableColumn id="26" name="jul-22" dataDxfId="2497"/>
    <tableColumn id="27" name="aug-22" dataDxfId="2496"/>
    <tableColumn id="28" name="sep-22" dataDxfId="2495"/>
    <tableColumn id="29" name="okt-22" dataDxfId="2494"/>
    <tableColumn id="30" name="nov-22" dataDxfId="2493"/>
    <tableColumn id="31" name="dec-22" dataDxfId="2492"/>
    <tableColumn id="32" name="jan-23" dataDxfId="2491"/>
    <tableColumn id="33" name="feb-23" dataDxfId="2490"/>
    <tableColumn id="34" name="mrt-23" dataDxfId="2489"/>
    <tableColumn id="35" name="apr-23" dataDxfId="2488"/>
    <tableColumn id="36" name="mei-23" dataDxfId="2487"/>
    <tableColumn id="37" name="jun-23" dataDxfId="2486"/>
    <tableColumn id="38" name="jul-23" dataDxfId="2485"/>
    <tableColumn id="39" name="aug-23" dataDxfId="2484"/>
    <tableColumn id="40" name="sep-23" dataDxfId="2483"/>
    <tableColumn id="41" name="okt-23" dataDxfId="2482"/>
    <tableColumn id="42" name="nov-23" dataDxfId="2481"/>
    <tableColumn id="43" name="dec-23" dataDxfId="2480"/>
    <tableColumn id="44" name="jan-222" dataDxfId="2479"/>
    <tableColumn id="45" name="feb-223" dataDxfId="2478"/>
    <tableColumn id="46" name="mrt-224" dataDxfId="2477"/>
    <tableColumn id="47" name="apr-225" dataDxfId="2476"/>
    <tableColumn id="48" name="mei-226" dataDxfId="2475"/>
    <tableColumn id="49" name="jun-227" dataDxfId="2474"/>
    <tableColumn id="50" name="jul-228" dataDxfId="2473"/>
    <tableColumn id="51" name="aug-229" dataDxfId="2472"/>
    <tableColumn id="52" name="sep-2210" dataDxfId="2471"/>
    <tableColumn id="53" name="okt-2211" dataDxfId="2470"/>
    <tableColumn id="54" name="nov-2212" dataDxfId="2469"/>
    <tableColumn id="55" name="dec-2213" dataDxfId="2468"/>
  </tableColumns>
  <tableStyleInfo name="TableStyleMedium2" showFirstColumn="0" showLastColumn="0" showRowStripes="1" showColumnStripes="0"/>
</table>
</file>

<file path=xl/tables/table86.xml><?xml version="1.0" encoding="utf-8"?>
<table xmlns="http://schemas.openxmlformats.org/spreadsheetml/2006/main" id="93" name="Tabel2115994" displayName="Tabel2115994" ref="A16:BC20" totalsRowShown="0" headerRowDxfId="2467" dataDxfId="2465" headerRowBorderDxfId="2466">
  <tableColumns count="55">
    <tableColumn id="1" name="Werkpakket 3" dataDxfId="2464"/>
    <tableColumn id="2" name="Kostensoort *" dataDxfId="2463"/>
    <tableColumn id="3" name="Uitvoerende derde partij (Niet van toepassing indien interne kosten)" dataDxfId="2462"/>
    <tableColumn id="4" name="Werkzaamheden (inclusief een toelichting op het bedrag)" dataDxfId="2461"/>
    <tableColumn id="5" name="Aantal uren" dataDxfId="2460">
      <calculatedColumnFormula>SUMIF('Uren en tariefberekening'!A:A,$D$1,'Uren en tariefberekening'!O:O)</calculatedColumnFormula>
    </tableColumn>
    <tableColumn id="6" name="Uurtarief" dataDxfId="2459">
      <calculatedColumnFormula>(SUMIF('Uren en tariefberekening'!A:A,$D$1,'Uren en tariefberekening'!L:L))/(SUMIF('Uren en tariefberekening'!A:A,$D$1,'Uren en tariefberekening'!K:K))</calculatedColumnFormula>
    </tableColumn>
    <tableColumn id="7" name="Totale kosten"/>
    <tableColumn id="8" name="jan-21" dataDxfId="2458"/>
    <tableColumn id="9" name="feb-21" dataDxfId="2457"/>
    <tableColumn id="10" name="mrt-21" dataDxfId="2456"/>
    <tableColumn id="11" name="apr-21" dataDxfId="2455"/>
    <tableColumn id="12" name="mei-21" dataDxfId="2454"/>
    <tableColumn id="13" name="jun-21" dataDxfId="2453"/>
    <tableColumn id="14" name="jul-21" dataDxfId="2452"/>
    <tableColumn id="15" name="aug-21" dataDxfId="2451"/>
    <tableColumn id="16" name="sep-21" dataDxfId="2450"/>
    <tableColumn id="17" name="okt-21" dataDxfId="2449"/>
    <tableColumn id="18" name="nov-21" dataDxfId="2448"/>
    <tableColumn id="19" name="dec-21" dataDxfId="2447"/>
    <tableColumn id="20" name="jan-22" dataDxfId="2446"/>
    <tableColumn id="21" name="feb-22" dataDxfId="2445"/>
    <tableColumn id="22" name="mrt-22" dataDxfId="2444"/>
    <tableColumn id="23" name="apr-22" dataDxfId="2443"/>
    <tableColumn id="24" name="mei-22" dataDxfId="2442"/>
    <tableColumn id="25" name="jun-22" dataDxfId="2441"/>
    <tableColumn id="26" name="jul-22" dataDxfId="2440"/>
    <tableColumn id="27" name="aug-22" dataDxfId="2439"/>
    <tableColumn id="28" name="sep-22" dataDxfId="2438"/>
    <tableColumn id="29" name="okt-22" dataDxfId="2437"/>
    <tableColumn id="30" name="nov-22" dataDxfId="2436"/>
    <tableColumn id="31" name="dec-22" dataDxfId="2435"/>
    <tableColumn id="32" name="jan-23" dataDxfId="2434"/>
    <tableColumn id="33" name="feb-23" dataDxfId="2433"/>
    <tableColumn id="34" name="mrt-23" dataDxfId="2432"/>
    <tableColumn id="35" name="apr-23" dataDxfId="2431"/>
    <tableColumn id="36" name="mei-23" dataDxfId="2430"/>
    <tableColumn id="37" name="jun-23" dataDxfId="2429"/>
    <tableColumn id="38" name="jul-23" dataDxfId="2428"/>
    <tableColumn id="39" name="aug-23" dataDxfId="2427"/>
    <tableColumn id="40" name="sep-23" dataDxfId="2426"/>
    <tableColumn id="41" name="okt-23" dataDxfId="2425"/>
    <tableColumn id="42" name="nov-23" dataDxfId="2424"/>
    <tableColumn id="43" name="dec-23" dataDxfId="2423"/>
    <tableColumn id="44" name="jan-222" dataDxfId="2422"/>
    <tableColumn id="45" name="feb-223" dataDxfId="2421"/>
    <tableColumn id="46" name="mrt-224" dataDxfId="2420"/>
    <tableColumn id="47" name="apr-225" dataDxfId="2419"/>
    <tableColumn id="48" name="mei-226" dataDxfId="2418"/>
    <tableColumn id="49" name="jun-227" dataDxfId="2417"/>
    <tableColumn id="50" name="jul-228" dataDxfId="2416"/>
    <tableColumn id="51" name="aug-229" dataDxfId="2415"/>
    <tableColumn id="52" name="sep-2210" dataDxfId="2414"/>
    <tableColumn id="53" name="okt-2211" dataDxfId="2413"/>
    <tableColumn id="54" name="nov-2212" dataDxfId="2412"/>
    <tableColumn id="55" name="dec-2213" dataDxfId="2411"/>
  </tableColumns>
  <tableStyleInfo name="TableStyleMedium2" showFirstColumn="0" showLastColumn="0" showRowStripes="1" showColumnStripes="0"/>
</table>
</file>

<file path=xl/tables/table87.xml><?xml version="1.0" encoding="utf-8"?>
<table xmlns="http://schemas.openxmlformats.org/spreadsheetml/2006/main" id="94" name="Tabel2216095" displayName="Tabel2216095" ref="A22:BC26" totalsRowShown="0" headerRowDxfId="2410" dataDxfId="2408" headerRowBorderDxfId="2409">
  <tableColumns count="55">
    <tableColumn id="1" name="Werkpakket 4" dataDxfId="2407"/>
    <tableColumn id="2" name="Kostensoort *" dataDxfId="2406"/>
    <tableColumn id="3" name="Uitvoerende derde partij (Niet van toepassing indien interne kosten)" dataDxfId="2405"/>
    <tableColumn id="4" name="Werkzaamheden (inclusief een toelichting op het bedrag)" dataDxfId="2404"/>
    <tableColumn id="5" name="Aantal uren" dataDxfId="2403">
      <calculatedColumnFormula>SUMIF('Uren en tariefberekening'!A:A,$D$1,'Uren en tariefberekening'!Q:Q)</calculatedColumnFormula>
    </tableColumn>
    <tableColumn id="6" name="Uurtarief" dataDxfId="2402">
      <calculatedColumnFormula>(SUMIF('Uren en tariefberekening'!A:A,$D$1,'Uren en tariefberekening'!L:L))/(SUMIF('Uren en tariefberekening'!A:A,$D$1,'Uren en tariefberekening'!K:K))</calculatedColumnFormula>
    </tableColumn>
    <tableColumn id="7" name="Totale kosten"/>
    <tableColumn id="8" name="jan-21" dataDxfId="2401"/>
    <tableColumn id="9" name="feb-21" dataDxfId="2400"/>
    <tableColumn id="10" name="mrt-21" dataDxfId="2399"/>
    <tableColumn id="11" name="apr-21" dataDxfId="2398"/>
    <tableColumn id="12" name="mei-21" dataDxfId="2397"/>
    <tableColumn id="13" name="jun-21" dataDxfId="2396"/>
    <tableColumn id="14" name="jul-21" dataDxfId="2395"/>
    <tableColumn id="15" name="aug-21" dataDxfId="2394"/>
    <tableColumn id="16" name="sep-21" dataDxfId="2393"/>
    <tableColumn id="17" name="okt-21" dataDxfId="2392"/>
    <tableColumn id="18" name="nov-21" dataDxfId="2391"/>
    <tableColumn id="19" name="dec-21" dataDxfId="2390"/>
    <tableColumn id="20" name="jan-22" dataDxfId="2389"/>
    <tableColumn id="21" name="feb-22" dataDxfId="2388"/>
    <tableColumn id="22" name="mrt-22" dataDxfId="2387"/>
    <tableColumn id="23" name="apr-22" dataDxfId="2386"/>
    <tableColumn id="24" name="mei-22" dataDxfId="2385"/>
    <tableColumn id="25" name="jun-22" dataDxfId="2384"/>
    <tableColumn id="26" name="jul-22" dataDxfId="2383"/>
    <tableColumn id="27" name="aug-22" dataDxfId="2382"/>
    <tableColumn id="28" name="sep-22" dataDxfId="2381"/>
    <tableColumn id="29" name="okt-22" dataDxfId="2380"/>
    <tableColumn id="30" name="nov-22" dataDxfId="2379"/>
    <tableColumn id="31" name="dec-22" dataDxfId="2378"/>
    <tableColumn id="32" name="jan-23" dataDxfId="2377"/>
    <tableColumn id="33" name="feb-23" dataDxfId="2376"/>
    <tableColumn id="34" name="mrt-23" dataDxfId="2375"/>
    <tableColumn id="35" name="apr-23" dataDxfId="2374"/>
    <tableColumn id="36" name="mei-23" dataDxfId="2373"/>
    <tableColumn id="37" name="jun-23" dataDxfId="2372"/>
    <tableColumn id="38" name="jul-23" dataDxfId="2371"/>
    <tableColumn id="39" name="aug-23" dataDxfId="2370"/>
    <tableColumn id="40" name="sep-23" dataDxfId="2369"/>
    <tableColumn id="41" name="okt-23" dataDxfId="2368"/>
    <tableColumn id="42" name="nov-23" dataDxfId="2367"/>
    <tableColumn id="43" name="dec-23" dataDxfId="2366"/>
    <tableColumn id="44" name="jan-222" dataDxfId="2365"/>
    <tableColumn id="45" name="feb-223" dataDxfId="2364"/>
    <tableColumn id="46" name="mrt-224" dataDxfId="2363"/>
    <tableColumn id="47" name="apr-225" dataDxfId="2362"/>
    <tableColumn id="48" name="mei-226" dataDxfId="2361"/>
    <tableColumn id="49" name="jun-227" dataDxfId="2360"/>
    <tableColumn id="50" name="jul-228" dataDxfId="2359"/>
    <tableColumn id="51" name="aug-229" dataDxfId="2358"/>
    <tableColumn id="52" name="sep-2210" dataDxfId="2357"/>
    <tableColumn id="53" name="okt-2211" dataDxfId="2356"/>
    <tableColumn id="54" name="nov-2212" dataDxfId="2355"/>
    <tableColumn id="55" name="dec-2213" dataDxfId="2354"/>
  </tableColumns>
  <tableStyleInfo name="TableStyleMedium2" showFirstColumn="0" showLastColumn="0" showRowStripes="1" showColumnStripes="0"/>
</table>
</file>

<file path=xl/tables/table88.xml><?xml version="1.0" encoding="utf-8"?>
<table xmlns="http://schemas.openxmlformats.org/spreadsheetml/2006/main" id="95" name="Tabel2316196" displayName="Tabel2316196" ref="A28:BC32" totalsRowShown="0" headerRowDxfId="2353" dataDxfId="2351" headerRowBorderDxfId="2352">
  <sortState ref="A29:BC32">
    <sortCondition sortBy="value" ref="AR29:AR32"/>
  </sortState>
  <tableColumns count="55">
    <tableColumn id="1" name="Werkpakket 5" dataDxfId="2350"/>
    <tableColumn id="2" name="Kostensoort *" dataDxfId="2349"/>
    <tableColumn id="3" name="Uitvoerende derde partij (Niet van toepassing indien interne kosten)" dataDxfId="2348"/>
    <tableColumn id="4" name="Werkzaamheden (inclusief een toelichting op het bedrag)" dataDxfId="2347"/>
    <tableColumn id="5" name="Aantal uren"/>
    <tableColumn id="6" name="Uurtarief"/>
    <tableColumn id="7" name="Totale kosten"/>
    <tableColumn id="8" name="jan-21" dataDxfId="2346"/>
    <tableColumn id="9" name="feb-21" dataDxfId="2345"/>
    <tableColumn id="10" name="mrt-21" dataDxfId="2344"/>
    <tableColumn id="11" name="apr-21" dataDxfId="2343"/>
    <tableColumn id="12" name="mei-21" dataDxfId="2342"/>
    <tableColumn id="13" name="jun-21" dataDxfId="2341"/>
    <tableColumn id="14" name="jul-21" dataDxfId="2340"/>
    <tableColumn id="15" name="aug-21" dataDxfId="2339"/>
    <tableColumn id="16" name="sep-21" dataDxfId="2338"/>
    <tableColumn id="17" name="okt-21" dataDxfId="2337"/>
    <tableColumn id="18" name="nov-21" dataDxfId="2336"/>
    <tableColumn id="19" name="dec-21" dataDxfId="2335"/>
    <tableColumn id="20" name="jan-22" dataDxfId="2334"/>
    <tableColumn id="21" name="feb-22" dataDxfId="2333"/>
    <tableColumn id="22" name="mrt-22" dataDxfId="2332"/>
    <tableColumn id="23" name="apr-22" dataDxfId="2331"/>
    <tableColumn id="24" name="mei-22" dataDxfId="2330"/>
    <tableColumn id="25" name="jun-22" dataDxfId="2329"/>
    <tableColumn id="26" name="jul-22" dataDxfId="2328"/>
    <tableColumn id="27" name="aug-22" dataDxfId="2327"/>
    <tableColumn id="28" name="sep-22" dataDxfId="2326"/>
    <tableColumn id="29" name="okt-22" dataDxfId="2325"/>
    <tableColumn id="30" name="nov-22" dataDxfId="2324"/>
    <tableColumn id="31" name="dec-22" dataDxfId="2323"/>
    <tableColumn id="32" name="jan-23" dataDxfId="2322"/>
    <tableColumn id="33" name="feb-23" dataDxfId="2321"/>
    <tableColumn id="34" name="mrt-23" dataDxfId="2320"/>
    <tableColumn id="35" name="apr-23" dataDxfId="2319"/>
    <tableColumn id="36" name="mei-23" dataDxfId="2318"/>
    <tableColumn id="37" name="jun-23" dataDxfId="2317"/>
    <tableColumn id="38" name="jul-23" dataDxfId="2316"/>
    <tableColumn id="39" name="aug-23" dataDxfId="2315"/>
    <tableColumn id="40" name="sep-23" dataDxfId="2314"/>
    <tableColumn id="41" name="okt-23" dataDxfId="2313"/>
    <tableColumn id="42" name="nov-23" dataDxfId="2312"/>
    <tableColumn id="43" name="dec-23" dataDxfId="2311"/>
    <tableColumn id="44" name="jan-222" dataDxfId="2310"/>
    <tableColumn id="45" name="feb-223" dataDxfId="2309"/>
    <tableColumn id="46" name="mrt-224" dataDxfId="2308"/>
    <tableColumn id="47" name="apr-225" dataDxfId="2307"/>
    <tableColumn id="48" name="mei-226" dataDxfId="2306"/>
    <tableColumn id="49" name="jun-227" dataDxfId="2305"/>
    <tableColumn id="50" name="jul-228" dataDxfId="2304"/>
    <tableColumn id="51" name="aug-229" dataDxfId="2303"/>
    <tableColumn id="52" name="sep-2210" dataDxfId="2302"/>
    <tableColumn id="53" name="okt-2211" dataDxfId="2301"/>
    <tableColumn id="54" name="nov-2212" dataDxfId="2300"/>
    <tableColumn id="55" name="dec-2213" dataDxfId="2299"/>
  </tableColumns>
  <tableStyleInfo name="TableStyleMedium2" showFirstColumn="0" showLastColumn="0" showRowStripes="1" showColumnStripes="0"/>
</table>
</file>

<file path=xl/tables/table89.xml><?xml version="1.0" encoding="utf-8"?>
<table xmlns="http://schemas.openxmlformats.org/spreadsheetml/2006/main" id="111" name="Tabel3421112" displayName="Tabel3421112" ref="A40:D46" totalsRowShown="0" headerRowDxfId="2298" dataDxfId="2296" tableBorderDxfId="2295" headerRowBorderDxfId="2297" totalsRowBorderDxfId="2294">
  <tableColumns count="4">
    <tableColumn id="1" name="Werkpakket" dataDxfId="2293"/>
    <tableColumn id="2" name="Kies type staatssteungrondslag" dataDxfId="2292"/>
    <tableColumn id="3" name="subsidie percentage" dataDxfId="2291">
      <calculatedColumnFormula>IFERROR(AVERAGE(C36:C40),0)</calculatedColumnFormula>
    </tableColumn>
    <tableColumn id="5" name="totaal subsidie (€) " dataDxfId="2290">
      <calculatedColumnFormula>SUM(D39:D39)</calculatedColumnFormula>
    </tableColumn>
  </tableColumns>
  <tableStyleInfo showFirstColumn="0" showLastColumn="0" showRowStripes="1" showColumnStripes="0"/>
</table>
</file>

<file path=xl/tables/table9.xml><?xml version="1.0" encoding="utf-8"?>
<table xmlns="http://schemas.openxmlformats.org/spreadsheetml/2006/main" id="12" name="Tabel12" displayName="Tabel12" ref="A37:B42" totalsRowShown="0" headerRowDxfId="4865" tableBorderDxfId="4864">
  <tableColumns count="2">
    <tableColumn id="1" name="Uitgavenplanning" dataDxfId="4863" totalsRowDxfId="4862"/>
    <tableColumn id="2" name="Bedrag" dataDxfId="4861" totalsRowDxfId="4860">
      <calculatedColumnFormula>SUM(B34:B36)</calculatedColumnFormula>
    </tableColumn>
  </tableColumns>
  <tableStyleInfo name="TableStyleMedium2" showFirstColumn="0" showLastColumn="0" showRowStripes="1" showColumnStripes="0"/>
</table>
</file>

<file path=xl/tables/table90.xml><?xml version="1.0" encoding="utf-8"?>
<table xmlns="http://schemas.openxmlformats.org/spreadsheetml/2006/main" id="57" name="Tabel34162258" displayName="Tabel34162258" ref="A52:F60" totalsRowShown="0" headerRowDxfId="2289" dataDxfId="2287" tableBorderDxfId="2286" headerRowBorderDxfId="2288" totalsRowBorderDxfId="2285">
  <tableColumns count="6">
    <tableColumn id="1" name="Omschrijving Investering" dataDxfId="2284"/>
    <tableColumn id="3" name="Aanschafwaarde" dataDxfId="2283"/>
    <tableColumn id="4" name="Afschrijvingstermijn in maanden" dataDxfId="2282"/>
    <tableColumn id="5" name="Gebruik binnen projectperiode in maanden" dataDxfId="2281">
      <calculatedColumnFormula>SUM(D51:D52)</calculatedColumnFormula>
    </tableColumn>
    <tableColumn id="2" name="% toerekening aan project" dataDxfId="2280"/>
    <tableColumn id="6" name="Totaal afschrijvingskosten" dataDxfId="2279">
      <calculatedColumnFormula>IFERROR((Tabel3416[[#This Row],[Aanschafwaarde]]*Tabel3416[[#This Row],[Gebruik binnen projectperiode in maanden]]/Tabel3416[[#This Row],[Afschrijvingstermijn in maanden]])*Tabel3416[[#This Row],[% toerekening aan project]],0)</calculatedColumnFormula>
    </tableColumn>
  </tableColumns>
  <tableStyleInfo name="TableStyleMedium2" showFirstColumn="0" showLastColumn="0" showRowStripes="1" showColumnStripes="0"/>
</table>
</file>

<file path=xl/tables/table91.xml><?xml version="1.0" encoding="utf-8"?>
<table xmlns="http://schemas.openxmlformats.org/spreadsheetml/2006/main" id="58" name="Tabel3416172359" displayName="Tabel3416172359" ref="A64:B70" totalsRowShown="0" headerRowDxfId="2278" tableBorderDxfId="2276" headerRowBorderDxfId="2277" totalsRowBorderDxfId="2275">
  <tableColumns count="2">
    <tableColumn id="1" name="Omschrijving" dataDxfId="2274"/>
    <tableColumn id="3" name="Bedrag" dataDxfId="2273"/>
  </tableColumns>
  <tableStyleInfo name="TableStyleMedium2" showFirstColumn="0" showLastColumn="0" showRowStripes="1" showColumnStripes="0"/>
</table>
</file>

<file path=xl/tables/table92.xml><?xml version="1.0" encoding="utf-8"?>
<table xmlns="http://schemas.openxmlformats.org/spreadsheetml/2006/main" id="59" name="Tabel341617192460" displayName="Tabel341617192460" ref="A74:B80" totalsRowShown="0" headerRowDxfId="2272" tableBorderDxfId="2270" headerRowBorderDxfId="2271" totalsRowBorderDxfId="2269">
  <tableColumns count="2">
    <tableColumn id="1" name="Omschrijving" dataDxfId="2268"/>
    <tableColumn id="3" name="Bedrag" dataDxfId="2267"/>
  </tableColumns>
  <tableStyleInfo name="TableStyleMedium2" showFirstColumn="0" showLastColumn="0" showRowStripes="1" showColumnStripes="0"/>
</table>
</file>

<file path=xl/tables/table93.xml><?xml version="1.0" encoding="utf-8"?>
<table xmlns="http://schemas.openxmlformats.org/spreadsheetml/2006/main" id="60" name="Tabel341617202561" displayName="Tabel341617202561" ref="A84:B90" totalsRowShown="0" headerRowDxfId="2266" tableBorderDxfId="2264" headerRowBorderDxfId="2265" totalsRowBorderDxfId="2263">
  <tableColumns count="2">
    <tableColumn id="1" name="Omschrijving" dataDxfId="2262"/>
    <tableColumn id="3" name="Bedrag" dataDxfId="2261"/>
  </tableColumns>
  <tableStyleInfo name="TableStyleMedium2" showFirstColumn="0" showLastColumn="0" showRowStripes="1" showColumnStripes="0"/>
</table>
</file>

<file path=xl/tables/table94.xml><?xml version="1.0" encoding="utf-8"?>
<table xmlns="http://schemas.openxmlformats.org/spreadsheetml/2006/main" id="96" name="Tabel1897" displayName="Tabel1897" ref="A2:BC6" totalsRowShown="0" headerRowDxfId="2260" dataDxfId="2259" tableBorderDxfId="2258">
  <tableColumns count="55">
    <tableColumn id="1" name="Werkpakket 1" dataDxfId="2257"/>
    <tableColumn id="2" name="Kostensoort *" dataDxfId="2256"/>
    <tableColumn id="3" name="Uitvoerende derde partij (Niet van toepassing indien interne kosten)" dataDxfId="2255"/>
    <tableColumn id="4" name="Werkzaamheden (inclusief een toelichting op het bedrag)" dataDxfId="2254"/>
    <tableColumn id="5" name="Aantal uren" dataDxfId="2253">
      <calculatedColumnFormula>SUMIF('Uren en tariefberekening'!A:A,$D$1,'Uren en tariefberekening'!K:K)</calculatedColumnFormula>
    </tableColumn>
    <tableColumn id="6" name="Uurtarief" dataDxfId="2252">
      <calculatedColumnFormula>(SUMIF('Uren en tariefberekening'!A:A,$D$1,'Uren en tariefberekening'!L:L))/(SUMIF('Uren en tariefberekening'!A:A,$D$1,'Uren en tariefberekening'!K:K))</calculatedColumnFormula>
    </tableColumn>
    <tableColumn id="7" name="Totale kosten" dataDxfId="2251"/>
    <tableColumn id="8" name="jan-21" dataDxfId="2250"/>
    <tableColumn id="9" name="feb-21" dataDxfId="2249"/>
    <tableColumn id="10" name="mrt-21" dataDxfId="2248"/>
    <tableColumn id="11" name="apr-21" dataDxfId="2247"/>
    <tableColumn id="12" name="mei-21" dataDxfId="2246"/>
    <tableColumn id="13" name="jun-21" dataDxfId="2245"/>
    <tableColumn id="14" name="jul-21" dataDxfId="2244"/>
    <tableColumn id="15" name="aug-21" dataDxfId="2243"/>
    <tableColumn id="16" name="sep-21" dataDxfId="2242"/>
    <tableColumn id="17" name="okt-21" dataDxfId="2241"/>
    <tableColumn id="18" name="nov-21" dataDxfId="2240"/>
    <tableColumn id="19" name="dec-21" dataDxfId="2239"/>
    <tableColumn id="20" name="jan-22" dataDxfId="2238"/>
    <tableColumn id="21" name="feb-22" dataDxfId="2237"/>
    <tableColumn id="22" name="mrt-22" dataDxfId="2236"/>
    <tableColumn id="23" name="apr-22" dataDxfId="2235"/>
    <tableColumn id="24" name="mei-22" dataDxfId="2234"/>
    <tableColumn id="25" name="jun-22" dataDxfId="2233"/>
    <tableColumn id="26" name="jul-22" dataDxfId="2232"/>
    <tableColumn id="27" name="aug-22" dataDxfId="2231"/>
    <tableColumn id="28" name="sep-22" dataDxfId="2230"/>
    <tableColumn id="29" name="okt-22" dataDxfId="2229"/>
    <tableColumn id="30" name="nov-22" dataDxfId="2228"/>
    <tableColumn id="31" name="dec-22" dataDxfId="2227"/>
    <tableColumn id="32" name="jan-23" dataDxfId="2226"/>
    <tableColumn id="33" name="feb-23" dataDxfId="2225"/>
    <tableColumn id="34" name="mrt-23" dataDxfId="2224"/>
    <tableColumn id="35" name="apr-23" dataDxfId="2223"/>
    <tableColumn id="36" name="mei-23" dataDxfId="2222"/>
    <tableColumn id="37" name="jun-23" dataDxfId="2221"/>
    <tableColumn id="38" name="jul-23" dataDxfId="2220"/>
    <tableColumn id="39" name="aug-23" dataDxfId="2219"/>
    <tableColumn id="40" name="sep-23" dataDxfId="2218"/>
    <tableColumn id="41" name="okt-23" dataDxfId="2217"/>
    <tableColumn id="42" name="nov-23" dataDxfId="2216"/>
    <tableColumn id="43" name="dec-23" dataDxfId="2215"/>
    <tableColumn id="44" name="jan-222" dataDxfId="2214"/>
    <tableColumn id="45" name="feb-223" dataDxfId="2213"/>
    <tableColumn id="46" name="mrt-224" dataDxfId="2212"/>
    <tableColumn id="47" name="apr-225" dataDxfId="2211"/>
    <tableColumn id="48" name="mei-226" dataDxfId="2210"/>
    <tableColumn id="49" name="jun-227" dataDxfId="2209"/>
    <tableColumn id="50" name="jul-228" dataDxfId="2208"/>
    <tableColumn id="51" name="aug-229" dataDxfId="2207"/>
    <tableColumn id="52" name="sep-2210" dataDxfId="2206"/>
    <tableColumn id="53" name="okt-2211" dataDxfId="2205"/>
    <tableColumn id="54" name="nov-2212" dataDxfId="2204"/>
    <tableColumn id="55" name="dec-2213" dataDxfId="2203"/>
  </tableColumns>
  <tableStyleInfo name="TableStyleMedium2" showFirstColumn="0" showLastColumn="0" showRowStripes="1" showColumnStripes="0"/>
</table>
</file>

<file path=xl/tables/table95.xml><?xml version="1.0" encoding="utf-8"?>
<table xmlns="http://schemas.openxmlformats.org/spreadsheetml/2006/main" id="97" name="Tabel2015898" displayName="Tabel2015898" ref="A10:BC14" totalsRowShown="0" headerRowDxfId="2202" dataDxfId="2200" headerRowBorderDxfId="2201">
  <tableColumns count="55">
    <tableColumn id="1" name="Werkpakket 2" dataDxfId="2199"/>
    <tableColumn id="2" name="Kostensoort *" dataDxfId="2198"/>
    <tableColumn id="3" name="Uitvoerende derde partij (Niet van toepassing indien interne kosten)" dataDxfId="2197"/>
    <tableColumn id="4" name="Werkzaamheden (inclusief een toelichting op het bedrag)" dataDxfId="2196"/>
    <tableColumn id="5" name="Aantal uren" dataDxfId="2195">
      <calculatedColumnFormula>SUMIF('Uren en tariefberekening'!A:A,$D$1,'Uren en tariefberekening'!M:M)</calculatedColumnFormula>
    </tableColumn>
    <tableColumn id="6" name="Uurtarief" dataDxfId="2194">
      <calculatedColumnFormula>(SUMIF('Uren en tariefberekening'!A:A,$D$1,'Uren en tariefberekening'!L:L))/(SUMIF('Uren en tariefberekening'!A:A,$D$1,'Uren en tariefberekening'!K:K))</calculatedColumnFormula>
    </tableColumn>
    <tableColumn id="7" name="Totale kosten"/>
    <tableColumn id="8" name="jan-21" dataDxfId="2193"/>
    <tableColumn id="9" name="feb-21" dataDxfId="2192"/>
    <tableColumn id="10" name="mrt-21" dataDxfId="2191"/>
    <tableColumn id="11" name="apr-21" dataDxfId="2190"/>
    <tableColumn id="12" name="mei-21" dataDxfId="2189"/>
    <tableColumn id="13" name="jun-21" dataDxfId="2188"/>
    <tableColumn id="14" name="jul-21" dataDxfId="2187"/>
    <tableColumn id="15" name="aug-21" dataDxfId="2186"/>
    <tableColumn id="16" name="sep-21" dataDxfId="2185"/>
    <tableColumn id="17" name="okt-21" dataDxfId="2184"/>
    <tableColumn id="18" name="nov-21" dataDxfId="2183"/>
    <tableColumn id="19" name="dec-21" dataDxfId="2182"/>
    <tableColumn id="20" name="jan-22" dataDxfId="2181"/>
    <tableColumn id="21" name="feb-22" dataDxfId="2180"/>
    <tableColumn id="22" name="mrt-22" dataDxfId="2179"/>
    <tableColumn id="23" name="apr-22" dataDxfId="2178"/>
    <tableColumn id="24" name="mei-22" dataDxfId="2177"/>
    <tableColumn id="25" name="jun-22" dataDxfId="2176"/>
    <tableColumn id="26" name="jul-22" dataDxfId="2175"/>
    <tableColumn id="27" name="aug-22" dataDxfId="2174"/>
    <tableColumn id="28" name="sep-22" dataDxfId="2173"/>
    <tableColumn id="29" name="okt-22" dataDxfId="2172"/>
    <tableColumn id="30" name="nov-22" dataDxfId="2171"/>
    <tableColumn id="31" name="dec-22" dataDxfId="2170"/>
    <tableColumn id="32" name="jan-23" dataDxfId="2169"/>
    <tableColumn id="33" name="feb-23" dataDxfId="2168"/>
    <tableColumn id="34" name="mrt-23" dataDxfId="2167"/>
    <tableColumn id="35" name="apr-23" dataDxfId="2166"/>
    <tableColumn id="36" name="mei-23" dataDxfId="2165"/>
    <tableColumn id="37" name="jun-23" dataDxfId="2164"/>
    <tableColumn id="38" name="jul-23" dataDxfId="2163"/>
    <tableColumn id="39" name="aug-23" dataDxfId="2162"/>
    <tableColumn id="40" name="sep-23" dataDxfId="2161"/>
    <tableColumn id="41" name="okt-23" dataDxfId="2160"/>
    <tableColumn id="42" name="nov-23" dataDxfId="2159"/>
    <tableColumn id="43" name="dec-23" dataDxfId="2158"/>
    <tableColumn id="44" name="jan-222" dataDxfId="2157"/>
    <tableColumn id="45" name="feb-223" dataDxfId="2156"/>
    <tableColumn id="46" name="mrt-224" dataDxfId="2155"/>
    <tableColumn id="47" name="apr-225" dataDxfId="2154"/>
    <tableColumn id="48" name="mei-226" dataDxfId="2153"/>
    <tableColumn id="49" name="jun-227" dataDxfId="2152"/>
    <tableColumn id="50" name="jul-228" dataDxfId="2151"/>
    <tableColumn id="51" name="aug-229" dataDxfId="2150"/>
    <tableColumn id="52" name="sep-2210" dataDxfId="2149"/>
    <tableColumn id="53" name="okt-2211" dataDxfId="2148"/>
    <tableColumn id="54" name="nov-2212" dataDxfId="2147"/>
    <tableColumn id="55" name="dec-2213" dataDxfId="2146"/>
  </tableColumns>
  <tableStyleInfo name="TableStyleMedium2" showFirstColumn="0" showLastColumn="0" showRowStripes="1" showColumnStripes="0"/>
</table>
</file>

<file path=xl/tables/table96.xml><?xml version="1.0" encoding="utf-8"?>
<table xmlns="http://schemas.openxmlformats.org/spreadsheetml/2006/main" id="98" name="Tabel2115999" displayName="Tabel2115999" ref="A16:BC20" totalsRowShown="0" headerRowDxfId="2145" dataDxfId="2143" headerRowBorderDxfId="2144">
  <tableColumns count="55">
    <tableColumn id="1" name="Werkpakket 3" dataDxfId="2142"/>
    <tableColumn id="2" name="Kostensoort *" dataDxfId="2141"/>
    <tableColumn id="3" name="Uitvoerende derde partij (Niet van toepassing indien interne kosten)" dataDxfId="2140"/>
    <tableColumn id="4" name="Werkzaamheden (inclusief een toelichting op het bedrag)" dataDxfId="2139"/>
    <tableColumn id="5" name="Aantal uren" dataDxfId="2138">
      <calculatedColumnFormula>SUMIF('Uren en tariefberekening'!A:A,$D$1,'Uren en tariefberekening'!O:O)</calculatedColumnFormula>
    </tableColumn>
    <tableColumn id="6" name="Uurtarief" dataDxfId="2137">
      <calculatedColumnFormula>(SUMIF('Uren en tariefberekening'!A:A,$D$1,'Uren en tariefberekening'!L:L))/(SUMIF('Uren en tariefberekening'!A:A,$D$1,'Uren en tariefberekening'!K:K))</calculatedColumnFormula>
    </tableColumn>
    <tableColumn id="7" name="Totale kosten"/>
    <tableColumn id="8" name="jan-21" dataDxfId="2136"/>
    <tableColumn id="9" name="feb-21" dataDxfId="2135"/>
    <tableColumn id="10" name="mrt-21" dataDxfId="2134"/>
    <tableColumn id="11" name="apr-21" dataDxfId="2133"/>
    <tableColumn id="12" name="mei-21" dataDxfId="2132"/>
    <tableColumn id="13" name="jun-21" dataDxfId="2131"/>
    <tableColumn id="14" name="jul-21" dataDxfId="2130"/>
    <tableColumn id="15" name="aug-21" dataDxfId="2129"/>
    <tableColumn id="16" name="sep-21" dataDxfId="2128"/>
    <tableColumn id="17" name="okt-21" dataDxfId="2127"/>
    <tableColumn id="18" name="nov-21" dataDxfId="2126"/>
    <tableColumn id="19" name="dec-21" dataDxfId="2125"/>
    <tableColumn id="20" name="jan-22" dataDxfId="2124"/>
    <tableColumn id="21" name="feb-22" dataDxfId="2123"/>
    <tableColumn id="22" name="mrt-22" dataDxfId="2122"/>
    <tableColumn id="23" name="apr-22" dataDxfId="2121"/>
    <tableColumn id="24" name="mei-22" dataDxfId="2120"/>
    <tableColumn id="25" name="jun-22" dataDxfId="2119"/>
    <tableColumn id="26" name="jul-22" dataDxfId="2118"/>
    <tableColumn id="27" name="aug-22" dataDxfId="2117"/>
    <tableColumn id="28" name="sep-22" dataDxfId="2116"/>
    <tableColumn id="29" name="okt-22" dataDxfId="2115"/>
    <tableColumn id="30" name="nov-22" dataDxfId="2114"/>
    <tableColumn id="31" name="dec-22" dataDxfId="2113"/>
    <tableColumn id="32" name="jan-23" dataDxfId="2112"/>
    <tableColumn id="33" name="feb-23" dataDxfId="2111"/>
    <tableColumn id="34" name="mrt-23" dataDxfId="2110"/>
    <tableColumn id="35" name="apr-23" dataDxfId="2109"/>
    <tableColumn id="36" name="mei-23" dataDxfId="2108"/>
    <tableColumn id="37" name="jun-23" dataDxfId="2107"/>
    <tableColumn id="38" name="jul-23" dataDxfId="2106"/>
    <tableColumn id="39" name="aug-23" dataDxfId="2105"/>
    <tableColumn id="40" name="sep-23" dataDxfId="2104"/>
    <tableColumn id="41" name="okt-23" dataDxfId="2103"/>
    <tableColumn id="42" name="nov-23" dataDxfId="2102"/>
    <tableColumn id="43" name="dec-23" dataDxfId="2101"/>
    <tableColumn id="44" name="jan-222" dataDxfId="2100"/>
    <tableColumn id="45" name="feb-223" dataDxfId="2099"/>
    <tableColumn id="46" name="mrt-224" dataDxfId="2098"/>
    <tableColumn id="47" name="apr-225" dataDxfId="2097"/>
    <tableColumn id="48" name="mei-226" dataDxfId="2096"/>
    <tableColumn id="49" name="jun-227" dataDxfId="2095"/>
    <tableColumn id="50" name="jul-228" dataDxfId="2094"/>
    <tableColumn id="51" name="aug-229" dataDxfId="2093"/>
    <tableColumn id="52" name="sep-2210" dataDxfId="2092"/>
    <tableColumn id="53" name="okt-2211" dataDxfId="2091"/>
    <tableColumn id="54" name="nov-2212" dataDxfId="2090"/>
    <tableColumn id="55" name="dec-2213" dataDxfId="2089"/>
  </tableColumns>
  <tableStyleInfo name="TableStyleMedium2" showFirstColumn="0" showLastColumn="0" showRowStripes="1" showColumnStripes="0"/>
</table>
</file>

<file path=xl/tables/table97.xml><?xml version="1.0" encoding="utf-8"?>
<table xmlns="http://schemas.openxmlformats.org/spreadsheetml/2006/main" id="99" name="Tabel22160100" displayName="Tabel22160100" ref="A22:BC26" totalsRowShown="0" headerRowDxfId="2088" dataDxfId="2086" headerRowBorderDxfId="2087">
  <tableColumns count="55">
    <tableColumn id="1" name="Werkpakket 4" dataDxfId="2085"/>
    <tableColumn id="2" name="Kostensoort *" dataDxfId="2084"/>
    <tableColumn id="3" name="Uitvoerende derde partij (Niet van toepassing indien interne kosten)" dataDxfId="2083"/>
    <tableColumn id="4" name="Werkzaamheden (inclusief een toelichting op het bedrag)" dataDxfId="2082"/>
    <tableColumn id="5" name="Aantal uren" dataDxfId="2081">
      <calculatedColumnFormula>SUMIF('Uren en tariefberekening'!A:A,$D$1,'Uren en tariefberekening'!Q:Q)</calculatedColumnFormula>
    </tableColumn>
    <tableColumn id="6" name="Uurtarief" dataDxfId="2080">
      <calculatedColumnFormula>(SUMIF('Uren en tariefberekening'!A:A,$D$1,'Uren en tariefberekening'!L:L))/(SUMIF('Uren en tariefberekening'!A:A,$D$1,'Uren en tariefberekening'!K:K))</calculatedColumnFormula>
    </tableColumn>
    <tableColumn id="7" name="Totale kosten"/>
    <tableColumn id="8" name="jan-21" dataDxfId="2079"/>
    <tableColumn id="9" name="feb-21" dataDxfId="2078"/>
    <tableColumn id="10" name="mrt-21" dataDxfId="2077"/>
    <tableColumn id="11" name="apr-21" dataDxfId="2076"/>
    <tableColumn id="12" name="mei-21" dataDxfId="2075"/>
    <tableColumn id="13" name="jun-21" dataDxfId="2074"/>
    <tableColumn id="14" name="jul-21" dataDxfId="2073"/>
    <tableColumn id="15" name="aug-21" dataDxfId="2072"/>
    <tableColumn id="16" name="sep-21" dataDxfId="2071"/>
    <tableColumn id="17" name="okt-21" dataDxfId="2070"/>
    <tableColumn id="18" name="nov-21" dataDxfId="2069"/>
    <tableColumn id="19" name="dec-21" dataDxfId="2068"/>
    <tableColumn id="20" name="jan-22" dataDxfId="2067"/>
    <tableColumn id="21" name="feb-22" dataDxfId="2066"/>
    <tableColumn id="22" name="mrt-22" dataDxfId="2065"/>
    <tableColumn id="23" name="apr-22" dataDxfId="2064"/>
    <tableColumn id="24" name="mei-22" dataDxfId="2063"/>
    <tableColumn id="25" name="jun-22" dataDxfId="2062"/>
    <tableColumn id="26" name="jul-22" dataDxfId="2061"/>
    <tableColumn id="27" name="aug-22" dataDxfId="2060"/>
    <tableColumn id="28" name="sep-22" dataDxfId="2059"/>
    <tableColumn id="29" name="okt-22" dataDxfId="2058"/>
    <tableColumn id="30" name="nov-22" dataDxfId="2057"/>
    <tableColumn id="31" name="dec-22" dataDxfId="2056"/>
    <tableColumn id="32" name="jan-23" dataDxfId="2055"/>
    <tableColumn id="33" name="feb-23" dataDxfId="2054"/>
    <tableColumn id="34" name="mrt-23" dataDxfId="2053"/>
    <tableColumn id="35" name="apr-23" dataDxfId="2052"/>
    <tableColumn id="36" name="mei-23" dataDxfId="2051"/>
    <tableColumn id="37" name="jun-23" dataDxfId="2050"/>
    <tableColumn id="38" name="jul-23" dataDxfId="2049"/>
    <tableColumn id="39" name="aug-23" dataDxfId="2048"/>
    <tableColumn id="40" name="sep-23" dataDxfId="2047"/>
    <tableColumn id="41" name="okt-23" dataDxfId="2046"/>
    <tableColumn id="42" name="nov-23" dataDxfId="2045"/>
    <tableColumn id="43" name="dec-23" dataDxfId="2044"/>
    <tableColumn id="44" name="jan-222" dataDxfId="2043"/>
    <tableColumn id="45" name="feb-223" dataDxfId="2042"/>
    <tableColumn id="46" name="mrt-224" dataDxfId="2041"/>
    <tableColumn id="47" name="apr-225" dataDxfId="2040"/>
    <tableColumn id="48" name="mei-226" dataDxfId="2039"/>
    <tableColumn id="49" name="jun-227" dataDxfId="2038"/>
    <tableColumn id="50" name="jul-228" dataDxfId="2037"/>
    <tableColumn id="51" name="aug-229" dataDxfId="2036"/>
    <tableColumn id="52" name="sep-2210" dataDxfId="2035"/>
    <tableColumn id="53" name="okt-2211" dataDxfId="2034"/>
    <tableColumn id="54" name="nov-2212" dataDxfId="2033"/>
    <tableColumn id="55" name="dec-2213" dataDxfId="2032"/>
  </tableColumns>
  <tableStyleInfo name="TableStyleMedium2" showFirstColumn="0" showLastColumn="0" showRowStripes="1" showColumnStripes="0"/>
</table>
</file>

<file path=xl/tables/table98.xml><?xml version="1.0" encoding="utf-8"?>
<table xmlns="http://schemas.openxmlformats.org/spreadsheetml/2006/main" id="100" name="Tabel23161101" displayName="Tabel23161101" ref="A28:BC32" totalsRowShown="0" headerRowDxfId="2031" dataDxfId="2029" headerRowBorderDxfId="2030">
  <sortState ref="A29:BC32">
    <sortCondition sortBy="value" ref="AR29:AR32"/>
  </sortState>
  <tableColumns count="55">
    <tableColumn id="1" name="Werkpakket 5" dataDxfId="2028"/>
    <tableColumn id="2" name="Kostensoort *" dataDxfId="2027"/>
    <tableColumn id="3" name="Uitvoerende derde partij (Niet van toepassing indien interne kosten)" dataDxfId="2026"/>
    <tableColumn id="4" name="Werkzaamheden (inclusief een toelichting op het bedrag)" dataDxfId="2025"/>
    <tableColumn id="5" name="Aantal uren"/>
    <tableColumn id="6" name="Uurtarief"/>
    <tableColumn id="7" name="Totale kosten"/>
    <tableColumn id="8" name="jan-21" dataDxfId="2024"/>
    <tableColumn id="9" name="feb-21" dataDxfId="2023"/>
    <tableColumn id="10" name="mrt-21" dataDxfId="2022"/>
    <tableColumn id="11" name="apr-21" dataDxfId="2021"/>
    <tableColumn id="12" name="mei-21" dataDxfId="2020"/>
    <tableColumn id="13" name="jun-21" dataDxfId="2019"/>
    <tableColumn id="14" name="jul-21" dataDxfId="2018"/>
    <tableColumn id="15" name="aug-21" dataDxfId="2017"/>
    <tableColumn id="16" name="sep-21" dataDxfId="2016"/>
    <tableColumn id="17" name="okt-21" dataDxfId="2015"/>
    <tableColumn id="18" name="nov-21" dataDxfId="2014"/>
    <tableColumn id="19" name="dec-21" dataDxfId="2013"/>
    <tableColumn id="20" name="jan-22" dataDxfId="2012"/>
    <tableColumn id="21" name="feb-22" dataDxfId="2011"/>
    <tableColumn id="22" name="mrt-22" dataDxfId="2010"/>
    <tableColumn id="23" name="apr-22" dataDxfId="2009"/>
    <tableColumn id="24" name="mei-22" dataDxfId="2008"/>
    <tableColumn id="25" name="jun-22" dataDxfId="2007"/>
    <tableColumn id="26" name="jul-22" dataDxfId="2006"/>
    <tableColumn id="27" name="aug-22" dataDxfId="2005"/>
    <tableColumn id="28" name="sep-22" dataDxfId="2004"/>
    <tableColumn id="29" name="okt-22" dataDxfId="2003"/>
    <tableColumn id="30" name="nov-22" dataDxfId="2002"/>
    <tableColumn id="31" name="dec-22" dataDxfId="2001"/>
    <tableColumn id="32" name="jan-23" dataDxfId="2000"/>
    <tableColumn id="33" name="feb-23" dataDxfId="1999"/>
    <tableColumn id="34" name="mrt-23" dataDxfId="1998"/>
    <tableColumn id="35" name="apr-23" dataDxfId="1997"/>
    <tableColumn id="36" name="mei-23" dataDxfId="1996"/>
    <tableColumn id="37" name="jun-23" dataDxfId="1995"/>
    <tableColumn id="38" name="jul-23" dataDxfId="1994"/>
    <tableColumn id="39" name="aug-23" dataDxfId="1993"/>
    <tableColumn id="40" name="sep-23" dataDxfId="1992"/>
    <tableColumn id="41" name="okt-23" dataDxfId="1991"/>
    <tableColumn id="42" name="nov-23" dataDxfId="1990"/>
    <tableColumn id="43" name="dec-23" dataDxfId="1989"/>
    <tableColumn id="44" name="jan-222" dataDxfId="1988"/>
    <tableColumn id="45" name="feb-223" dataDxfId="1987"/>
    <tableColumn id="46" name="mrt-224" dataDxfId="1986"/>
    <tableColumn id="47" name="apr-225" dataDxfId="1985"/>
    <tableColumn id="48" name="mei-226" dataDxfId="1984"/>
    <tableColumn id="49" name="jun-227" dataDxfId="1983"/>
    <tableColumn id="50" name="jul-228" dataDxfId="1982"/>
    <tableColumn id="51" name="aug-229" dataDxfId="1981"/>
    <tableColumn id="52" name="sep-2210" dataDxfId="1980"/>
    <tableColumn id="53" name="okt-2211" dataDxfId="1979"/>
    <tableColumn id="54" name="nov-2212" dataDxfId="1978"/>
    <tableColumn id="55" name="dec-2213" dataDxfId="1977"/>
  </tableColumns>
  <tableStyleInfo name="TableStyleMedium2" showFirstColumn="0" showLastColumn="0" showRowStripes="1" showColumnStripes="0"/>
</table>
</file>

<file path=xl/tables/table99.xml><?xml version="1.0" encoding="utf-8"?>
<table xmlns="http://schemas.openxmlformats.org/spreadsheetml/2006/main" id="112" name="Tabel3421113" displayName="Tabel3421113" ref="A40:D46" totalsRowShown="0" headerRowDxfId="1976" dataDxfId="1974" tableBorderDxfId="1973" headerRowBorderDxfId="1975" totalsRowBorderDxfId="1972">
  <tableColumns count="4">
    <tableColumn id="1" name="Werkpakket" dataDxfId="1971"/>
    <tableColumn id="2" name="Kies type staatssteungrondslag" dataDxfId="1970"/>
    <tableColumn id="3" name="subsidie percentage" dataDxfId="1969">
      <calculatedColumnFormula>IFERROR(AVERAGE(C36:C40),0)</calculatedColumnFormula>
    </tableColumn>
    <tableColumn id="5" name="totaal subsidie (€) " dataDxfId="1968">
      <calculatedColumnFormula>SUM(D39:D39)</calculatedColumnFormula>
    </tableColumn>
  </tableColumns>
  <tableStyleInfo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50.xml" /><Relationship Id="rId2" Type="http://schemas.openxmlformats.org/officeDocument/2006/relationships/table" Target="../tables/table51.xml" /><Relationship Id="rId3" Type="http://schemas.openxmlformats.org/officeDocument/2006/relationships/table" Target="../tables/table52.xml" /><Relationship Id="rId4" Type="http://schemas.openxmlformats.org/officeDocument/2006/relationships/table" Target="../tables/table53.xml" /><Relationship Id="rId5" Type="http://schemas.openxmlformats.org/officeDocument/2006/relationships/table" Target="../tables/table54.xml" /><Relationship Id="rId6" Type="http://schemas.openxmlformats.org/officeDocument/2006/relationships/table" Target="../tables/table55.xml" /><Relationship Id="rId7" Type="http://schemas.openxmlformats.org/officeDocument/2006/relationships/table" Target="../tables/table56.xml" /><Relationship Id="rId8" Type="http://schemas.openxmlformats.org/officeDocument/2006/relationships/table" Target="../tables/table57.xml" /><Relationship Id="rId9" Type="http://schemas.openxmlformats.org/officeDocument/2006/relationships/table" Target="../tables/table58.xml" /><Relationship Id="rId10" Type="http://schemas.openxmlformats.org/officeDocument/2006/relationships/table" Target="../tables/table59.xml" /><Relationship Id="rId1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60.xml" /><Relationship Id="rId2" Type="http://schemas.openxmlformats.org/officeDocument/2006/relationships/table" Target="../tables/table61.xml" /><Relationship Id="rId3" Type="http://schemas.openxmlformats.org/officeDocument/2006/relationships/table" Target="../tables/table62.xml" /><Relationship Id="rId4" Type="http://schemas.openxmlformats.org/officeDocument/2006/relationships/table" Target="../tables/table63.xml" /><Relationship Id="rId5" Type="http://schemas.openxmlformats.org/officeDocument/2006/relationships/table" Target="../tables/table64.xml" /><Relationship Id="rId6" Type="http://schemas.openxmlformats.org/officeDocument/2006/relationships/table" Target="../tables/table65.xml" /><Relationship Id="rId7" Type="http://schemas.openxmlformats.org/officeDocument/2006/relationships/table" Target="../tables/table66.xml" /><Relationship Id="rId8" Type="http://schemas.openxmlformats.org/officeDocument/2006/relationships/table" Target="../tables/table67.xml" /><Relationship Id="rId9" Type="http://schemas.openxmlformats.org/officeDocument/2006/relationships/table" Target="../tables/table68.xml" /><Relationship Id="rId10" Type="http://schemas.openxmlformats.org/officeDocument/2006/relationships/table" Target="../tables/table69.xml" /><Relationship Id="rId1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70.xml" /><Relationship Id="rId2" Type="http://schemas.openxmlformats.org/officeDocument/2006/relationships/table" Target="../tables/table71.xml" /><Relationship Id="rId3" Type="http://schemas.openxmlformats.org/officeDocument/2006/relationships/table" Target="../tables/table72.xml" /><Relationship Id="rId4" Type="http://schemas.openxmlformats.org/officeDocument/2006/relationships/table" Target="../tables/table73.xml" /><Relationship Id="rId5" Type="http://schemas.openxmlformats.org/officeDocument/2006/relationships/table" Target="../tables/table74.xml" /><Relationship Id="rId6" Type="http://schemas.openxmlformats.org/officeDocument/2006/relationships/table" Target="../tables/table75.xml" /><Relationship Id="rId7" Type="http://schemas.openxmlformats.org/officeDocument/2006/relationships/table" Target="../tables/table76.xml" /><Relationship Id="rId8" Type="http://schemas.openxmlformats.org/officeDocument/2006/relationships/table" Target="../tables/table77.xml" /><Relationship Id="rId9" Type="http://schemas.openxmlformats.org/officeDocument/2006/relationships/table" Target="../tables/table78.xml" /><Relationship Id="rId10" Type="http://schemas.openxmlformats.org/officeDocument/2006/relationships/table" Target="../tables/table79.xml" /><Relationship Id="rId1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80.xml" /><Relationship Id="rId2" Type="http://schemas.openxmlformats.org/officeDocument/2006/relationships/table" Target="../tables/table81.xml" /><Relationship Id="rId3" Type="http://schemas.openxmlformats.org/officeDocument/2006/relationships/table" Target="../tables/table82.xml" /><Relationship Id="rId4" Type="http://schemas.openxmlformats.org/officeDocument/2006/relationships/table" Target="../tables/table83.xml" /><Relationship Id="rId5" Type="http://schemas.openxmlformats.org/officeDocument/2006/relationships/table" Target="../tables/table84.xml" /><Relationship Id="rId6" Type="http://schemas.openxmlformats.org/officeDocument/2006/relationships/table" Target="../tables/table85.xml" /><Relationship Id="rId7" Type="http://schemas.openxmlformats.org/officeDocument/2006/relationships/table" Target="../tables/table86.xml" /><Relationship Id="rId8" Type="http://schemas.openxmlformats.org/officeDocument/2006/relationships/table" Target="../tables/table87.xml" /><Relationship Id="rId9" Type="http://schemas.openxmlformats.org/officeDocument/2006/relationships/table" Target="../tables/table88.xml" /><Relationship Id="rId10" Type="http://schemas.openxmlformats.org/officeDocument/2006/relationships/table" Target="../tables/table89.xml" /><Relationship Id="rId1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90.xml" /><Relationship Id="rId2" Type="http://schemas.openxmlformats.org/officeDocument/2006/relationships/table" Target="../tables/table91.xml" /><Relationship Id="rId3" Type="http://schemas.openxmlformats.org/officeDocument/2006/relationships/table" Target="../tables/table92.xml" /><Relationship Id="rId4" Type="http://schemas.openxmlformats.org/officeDocument/2006/relationships/table" Target="../tables/table93.xml" /><Relationship Id="rId5" Type="http://schemas.openxmlformats.org/officeDocument/2006/relationships/table" Target="../tables/table94.xml" /><Relationship Id="rId6" Type="http://schemas.openxmlformats.org/officeDocument/2006/relationships/table" Target="../tables/table95.xml" /><Relationship Id="rId7" Type="http://schemas.openxmlformats.org/officeDocument/2006/relationships/table" Target="../tables/table96.xml" /><Relationship Id="rId8" Type="http://schemas.openxmlformats.org/officeDocument/2006/relationships/table" Target="../tables/table97.xml" /><Relationship Id="rId9" Type="http://schemas.openxmlformats.org/officeDocument/2006/relationships/table" Target="../tables/table98.xml" /><Relationship Id="rId10" Type="http://schemas.openxmlformats.org/officeDocument/2006/relationships/table" Target="../tables/table99.xml" /><Relationship Id="rId1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00.xml" /><Relationship Id="rId2" Type="http://schemas.openxmlformats.org/officeDocument/2006/relationships/table" Target="../tables/table101.xml" /><Relationship Id="rId3" Type="http://schemas.openxmlformats.org/officeDocument/2006/relationships/table" Target="../tables/table102.xml" /><Relationship Id="rId4" Type="http://schemas.openxmlformats.org/officeDocument/2006/relationships/table" Target="../tables/table103.xml" /><Relationship Id="rId5" Type="http://schemas.openxmlformats.org/officeDocument/2006/relationships/table" Target="../tables/table104.xml" /><Relationship Id="rId6" Type="http://schemas.openxmlformats.org/officeDocument/2006/relationships/table" Target="../tables/table105.xml" /><Relationship Id="rId7" Type="http://schemas.openxmlformats.org/officeDocument/2006/relationships/table" Target="../tables/table106.xml" /><Relationship Id="rId8" Type="http://schemas.openxmlformats.org/officeDocument/2006/relationships/table" Target="../tables/table107.xml" /><Relationship Id="rId9" Type="http://schemas.openxmlformats.org/officeDocument/2006/relationships/table" Target="../tables/table108.xml" /><Relationship Id="rId10" Type="http://schemas.openxmlformats.org/officeDocument/2006/relationships/table" Target="../tables/table109.xml" /><Relationship Id="rId1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10.xml" /><Relationship Id="rId2" Type="http://schemas.openxmlformats.org/officeDocument/2006/relationships/table" Target="../tables/table111.xml" /><Relationship Id="rId3" Type="http://schemas.openxmlformats.org/officeDocument/2006/relationships/table" Target="../tables/table112.xml" /><Relationship Id="rId4" Type="http://schemas.openxmlformats.org/officeDocument/2006/relationships/table" Target="../tables/table113.xml" /><Relationship Id="rId5" Type="http://schemas.openxmlformats.org/officeDocument/2006/relationships/table" Target="../tables/table114.xml" /><Relationship Id="rId6" Type="http://schemas.openxmlformats.org/officeDocument/2006/relationships/table" Target="../tables/table115.xml" /><Relationship Id="rId7" Type="http://schemas.openxmlformats.org/officeDocument/2006/relationships/table" Target="../tables/table116.xml" /><Relationship Id="rId8" Type="http://schemas.openxmlformats.org/officeDocument/2006/relationships/table" Target="../tables/table117.xml" /><Relationship Id="rId9" Type="http://schemas.openxmlformats.org/officeDocument/2006/relationships/table" Target="../tables/table118.xml" /><Relationship Id="rId10" Type="http://schemas.openxmlformats.org/officeDocument/2006/relationships/table" Target="../tables/table119.xml" /><Relationship Id="rId1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120.xml" /><Relationship Id="rId2" Type="http://schemas.openxmlformats.org/officeDocument/2006/relationships/table" Target="../tables/table121.xml" /><Relationship Id="rId3" Type="http://schemas.openxmlformats.org/officeDocument/2006/relationships/table" Target="../tables/table122.xml" /><Relationship Id="rId4" Type="http://schemas.openxmlformats.org/officeDocument/2006/relationships/table" Target="../tables/table123.xml" /><Relationship Id="rId5" Type="http://schemas.openxmlformats.org/officeDocument/2006/relationships/table" Target="../tables/table124.xml" /><Relationship Id="rId6" Type="http://schemas.openxmlformats.org/officeDocument/2006/relationships/table" Target="../tables/table125.xml" /><Relationship Id="rId7" Type="http://schemas.openxmlformats.org/officeDocument/2006/relationships/table" Target="../tables/table126.xml" /><Relationship Id="rId8" Type="http://schemas.openxmlformats.org/officeDocument/2006/relationships/table" Target="../tables/table127.xml" /><Relationship Id="rId9" Type="http://schemas.openxmlformats.org/officeDocument/2006/relationships/table" Target="../tables/table128.xml" /><Relationship Id="rId10" Type="http://schemas.openxmlformats.org/officeDocument/2006/relationships/table" Target="../tables/table129.xml" /><Relationship Id="rId1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130.xml" /><Relationship Id="rId2" Type="http://schemas.openxmlformats.org/officeDocument/2006/relationships/table" Target="../tables/table131.xml" /><Relationship Id="rId3" Type="http://schemas.openxmlformats.org/officeDocument/2006/relationships/table" Target="../tables/table132.xml" /><Relationship Id="rId4" Type="http://schemas.openxmlformats.org/officeDocument/2006/relationships/table" Target="../tables/table133.xml" /><Relationship Id="rId5" Type="http://schemas.openxmlformats.org/officeDocument/2006/relationships/table" Target="../tables/table134.xml" /><Relationship Id="rId6" Type="http://schemas.openxmlformats.org/officeDocument/2006/relationships/table" Target="../tables/table135.xml" /><Relationship Id="rId7" Type="http://schemas.openxmlformats.org/officeDocument/2006/relationships/table" Target="../tables/table136.xml" /><Relationship Id="rId8" Type="http://schemas.openxmlformats.org/officeDocument/2006/relationships/table" Target="../tables/table137.xml" /><Relationship Id="rId9" Type="http://schemas.openxmlformats.org/officeDocument/2006/relationships/table" Target="../tables/table138.xml" /><Relationship Id="rId10" Type="http://schemas.openxmlformats.org/officeDocument/2006/relationships/table" Target="../tables/table139.xml" /><Relationship Id="rId1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140.xml" /><Relationship Id="rId2" Type="http://schemas.openxmlformats.org/officeDocument/2006/relationships/table" Target="../tables/table141.xml" /><Relationship Id="rId3" Type="http://schemas.openxmlformats.org/officeDocument/2006/relationships/table" Target="../tables/table142.xml" /><Relationship Id="rId4" Type="http://schemas.openxmlformats.org/officeDocument/2006/relationships/table" Target="../tables/table143.xml" /><Relationship Id="rId5" Type="http://schemas.openxmlformats.org/officeDocument/2006/relationships/table" Target="../tables/table144.xml" /><Relationship Id="rId6" Type="http://schemas.openxmlformats.org/officeDocument/2006/relationships/table" Target="../tables/table145.xml" /><Relationship Id="rId7" Type="http://schemas.openxmlformats.org/officeDocument/2006/relationships/table" Target="../tables/table146.xml" /><Relationship Id="rId8" Type="http://schemas.openxmlformats.org/officeDocument/2006/relationships/table" Target="../tables/table147.xml" /><Relationship Id="rId9" Type="http://schemas.openxmlformats.org/officeDocument/2006/relationships/table" Target="../tables/table148.xml" /><Relationship Id="rId10" Type="http://schemas.openxmlformats.org/officeDocument/2006/relationships/table" Target="../tables/table149.xml" /><Relationship Id="rId1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table" Target="../tables/table150.xml" /><Relationship Id="rId2" Type="http://schemas.openxmlformats.org/officeDocument/2006/relationships/table" Target="../tables/table151.xml" /><Relationship Id="rId3" Type="http://schemas.openxmlformats.org/officeDocument/2006/relationships/table" Target="../tables/table152.xml" /><Relationship Id="rId4" Type="http://schemas.openxmlformats.org/officeDocument/2006/relationships/table" Target="../tables/table153.xml" /><Relationship Id="rId5" Type="http://schemas.openxmlformats.org/officeDocument/2006/relationships/table" Target="../tables/table154.xml" /><Relationship Id="rId6" Type="http://schemas.openxmlformats.org/officeDocument/2006/relationships/table" Target="../tables/table155.xml" /><Relationship Id="rId7" Type="http://schemas.openxmlformats.org/officeDocument/2006/relationships/table" Target="../tables/table156.xml" /><Relationship Id="rId8" Type="http://schemas.openxmlformats.org/officeDocument/2006/relationships/table" Target="../tables/table157.xml" /><Relationship Id="rId9" Type="http://schemas.openxmlformats.org/officeDocument/2006/relationships/table" Target="../tables/table158.xml" /><Relationship Id="rId10" Type="http://schemas.openxmlformats.org/officeDocument/2006/relationships/table" Target="../tables/table159.xml" /><Relationship Id="rId1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table" Target="../tables/table5.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table" Target="../tables/table7.xml" /><Relationship Id="rId3" Type="http://schemas.openxmlformats.org/officeDocument/2006/relationships/table" Target="../tables/table8.xml" /><Relationship Id="rId4" Type="http://schemas.openxmlformats.org/officeDocument/2006/relationships/table" Target="../tables/table9.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table" Target="../tables/table12.xml" /><Relationship Id="rId4" Type="http://schemas.openxmlformats.org/officeDocument/2006/relationships/table" Target="../tables/table13.xml" /><Relationship Id="rId5" Type="http://schemas.openxmlformats.org/officeDocument/2006/relationships/table" Target="../tables/table14.xml" /><Relationship Id="rId6" Type="http://schemas.openxmlformats.org/officeDocument/2006/relationships/table" Target="../tables/table15.xml" /><Relationship Id="rId7" Type="http://schemas.openxmlformats.org/officeDocument/2006/relationships/table" Target="../tables/table16.xml" /><Relationship Id="rId8" Type="http://schemas.openxmlformats.org/officeDocument/2006/relationships/table" Target="../tables/table17.xml" /><Relationship Id="rId9" Type="http://schemas.openxmlformats.org/officeDocument/2006/relationships/table" Target="../tables/table18.xml" /><Relationship Id="rId10" Type="http://schemas.openxmlformats.org/officeDocument/2006/relationships/table" Target="../tables/table19.xml" /><Relationship Id="rId1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0.xml" /><Relationship Id="rId2" Type="http://schemas.openxmlformats.org/officeDocument/2006/relationships/table" Target="../tables/table21.xml" /><Relationship Id="rId3" Type="http://schemas.openxmlformats.org/officeDocument/2006/relationships/table" Target="../tables/table22.xml" /><Relationship Id="rId4" Type="http://schemas.openxmlformats.org/officeDocument/2006/relationships/table" Target="../tables/table23.xml" /><Relationship Id="rId5" Type="http://schemas.openxmlformats.org/officeDocument/2006/relationships/table" Target="../tables/table24.xml" /><Relationship Id="rId6" Type="http://schemas.openxmlformats.org/officeDocument/2006/relationships/table" Target="../tables/table25.xml" /><Relationship Id="rId7" Type="http://schemas.openxmlformats.org/officeDocument/2006/relationships/table" Target="../tables/table26.xml" /><Relationship Id="rId8" Type="http://schemas.openxmlformats.org/officeDocument/2006/relationships/table" Target="../tables/table27.xml" /><Relationship Id="rId9" Type="http://schemas.openxmlformats.org/officeDocument/2006/relationships/table" Target="../tables/table28.xml" /><Relationship Id="rId10" Type="http://schemas.openxmlformats.org/officeDocument/2006/relationships/table" Target="../tables/table29.xm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0.xml" /><Relationship Id="rId2" Type="http://schemas.openxmlformats.org/officeDocument/2006/relationships/table" Target="../tables/table31.xml" /><Relationship Id="rId3" Type="http://schemas.openxmlformats.org/officeDocument/2006/relationships/table" Target="../tables/table32.xml" /><Relationship Id="rId4" Type="http://schemas.openxmlformats.org/officeDocument/2006/relationships/table" Target="../tables/table33.xml" /><Relationship Id="rId5" Type="http://schemas.openxmlformats.org/officeDocument/2006/relationships/table" Target="../tables/table34.xml" /><Relationship Id="rId6" Type="http://schemas.openxmlformats.org/officeDocument/2006/relationships/table" Target="../tables/table35.xml" /><Relationship Id="rId7" Type="http://schemas.openxmlformats.org/officeDocument/2006/relationships/table" Target="../tables/table36.xml" /><Relationship Id="rId8" Type="http://schemas.openxmlformats.org/officeDocument/2006/relationships/table" Target="../tables/table37.xml" /><Relationship Id="rId9" Type="http://schemas.openxmlformats.org/officeDocument/2006/relationships/table" Target="../tables/table38.xml" /><Relationship Id="rId10" Type="http://schemas.openxmlformats.org/officeDocument/2006/relationships/table" Target="../tables/table39.xml" /><Relationship Id="rId1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40.xml" /><Relationship Id="rId2" Type="http://schemas.openxmlformats.org/officeDocument/2006/relationships/table" Target="../tables/table41.xml" /><Relationship Id="rId3" Type="http://schemas.openxmlformats.org/officeDocument/2006/relationships/table" Target="../tables/table42.xml" /><Relationship Id="rId4" Type="http://schemas.openxmlformats.org/officeDocument/2006/relationships/table" Target="../tables/table43.xml" /><Relationship Id="rId5" Type="http://schemas.openxmlformats.org/officeDocument/2006/relationships/table" Target="../tables/table44.xml" /><Relationship Id="rId6" Type="http://schemas.openxmlformats.org/officeDocument/2006/relationships/table" Target="../tables/table45.xml" /><Relationship Id="rId7" Type="http://schemas.openxmlformats.org/officeDocument/2006/relationships/table" Target="../tables/table46.xml" /><Relationship Id="rId8" Type="http://schemas.openxmlformats.org/officeDocument/2006/relationships/table" Target="../tables/table47.xml" /><Relationship Id="rId9" Type="http://schemas.openxmlformats.org/officeDocument/2006/relationships/table" Target="../tables/table48.xml" /><Relationship Id="rId10" Type="http://schemas.openxmlformats.org/officeDocument/2006/relationships/table" Target="../tables/table49.xm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J45"/>
  <sheetViews>
    <sheetView tabSelected="1" workbookViewId="0" topLeftCell="A1">
      <selection activeCell="Q42" sqref="Q42"/>
    </sheetView>
  </sheetViews>
  <sheetFormatPr defaultColWidth="9.140625" defaultRowHeight="12.75"/>
  <cols>
    <col min="1" max="1" width="3.421875" style="1" customWidth="1"/>
    <col min="2" max="2" width="25.57421875" style="1" customWidth="1"/>
    <col min="3" max="16384" width="9.140625" style="1" customWidth="1"/>
  </cols>
  <sheetData>
    <row r="1" ht="12.75"/>
    <row r="2" ht="12.75"/>
    <row r="3" ht="12.75"/>
    <row r="4" ht="12.75"/>
    <row r="5" ht="12.75"/>
    <row r="6" ht="12.75"/>
    <row r="7" ht="12.75"/>
    <row r="8" ht="12.75"/>
    <row r="9" ht="12.75"/>
    <row r="10" ht="12.75"/>
    <row r="11" spans="1:9" ht="12.75" customHeight="1">
      <c r="A11" s="274"/>
      <c r="B11" s="274"/>
      <c r="C11" s="274"/>
      <c r="D11" s="274"/>
      <c r="E11" s="274"/>
      <c r="F11" s="274"/>
      <c r="G11" s="274"/>
      <c r="H11" s="274"/>
      <c r="I11" s="274"/>
    </row>
    <row r="13" s="264" customFormat="1" ht="15" customHeight="1">
      <c r="A13" s="263" t="s">
        <v>220</v>
      </c>
    </row>
    <row r="14" s="264" customFormat="1" ht="15" customHeight="1"/>
    <row r="15" s="264" customFormat="1" ht="15" customHeight="1">
      <c r="A15" s="265" t="s">
        <v>221</v>
      </c>
    </row>
    <row r="16" s="264" customFormat="1" ht="15" customHeight="1">
      <c r="A16" s="264" t="s">
        <v>222</v>
      </c>
    </row>
    <row r="17" s="264" customFormat="1" ht="15" customHeight="1"/>
    <row r="18" s="268" customFormat="1" ht="15" customHeight="1">
      <c r="A18" s="271" t="s">
        <v>224</v>
      </c>
    </row>
    <row r="19" s="264" customFormat="1" ht="9" customHeight="1"/>
    <row r="20" spans="2:10" s="272" customFormat="1" ht="15" customHeight="1">
      <c r="B20" s="262" t="s">
        <v>223</v>
      </c>
      <c r="C20" s="165"/>
      <c r="D20" s="165"/>
      <c r="E20" s="273"/>
      <c r="F20" s="273"/>
      <c r="G20" s="273"/>
      <c r="H20" s="273"/>
      <c r="I20" s="273"/>
      <c r="J20" s="273"/>
    </row>
    <row r="21" spans="2:10" s="268" customFormat="1" ht="6.75" customHeight="1">
      <c r="B21" s="269"/>
      <c r="C21" s="269"/>
      <c r="D21" s="269"/>
      <c r="E21" s="270"/>
      <c r="F21" s="270"/>
      <c r="G21" s="270"/>
      <c r="H21" s="270"/>
      <c r="I21" s="270"/>
      <c r="J21" s="270"/>
    </row>
    <row r="22" spans="1:10" s="264" customFormat="1" ht="15" customHeight="1">
      <c r="A22" s="266"/>
      <c r="B22" s="2" t="s">
        <v>44</v>
      </c>
      <c r="C22" s="3"/>
      <c r="D22" s="3"/>
      <c r="E22" s="3"/>
      <c r="F22" s="3"/>
      <c r="G22" s="3"/>
      <c r="H22" s="3"/>
      <c r="I22" s="3"/>
      <c r="J22" s="4"/>
    </row>
    <row r="23" spans="2:10" s="264" customFormat="1" ht="15" customHeight="1">
      <c r="B23" s="275" t="s">
        <v>225</v>
      </c>
      <c r="C23" s="276"/>
      <c r="D23" s="276"/>
      <c r="E23" s="276"/>
      <c r="F23" s="276"/>
      <c r="G23" s="276"/>
      <c r="H23" s="276"/>
      <c r="I23" s="276"/>
      <c r="J23" s="277"/>
    </row>
    <row r="24" spans="1:10" s="264" customFormat="1" ht="15" customHeight="1">
      <c r="A24" s="267"/>
      <c r="B24" s="278"/>
      <c r="C24" s="276"/>
      <c r="D24" s="276"/>
      <c r="E24" s="276"/>
      <c r="F24" s="276"/>
      <c r="G24" s="276"/>
      <c r="H24" s="276"/>
      <c r="I24" s="276"/>
      <c r="J24" s="277"/>
    </row>
    <row r="25" spans="2:10" s="264" customFormat="1" ht="15" customHeight="1">
      <c r="B25" s="278"/>
      <c r="C25" s="276"/>
      <c r="D25" s="276"/>
      <c r="E25" s="276"/>
      <c r="F25" s="276"/>
      <c r="G25" s="276"/>
      <c r="H25" s="276"/>
      <c r="I25" s="276"/>
      <c r="J25" s="277"/>
    </row>
    <row r="26" spans="2:10" s="264" customFormat="1" ht="15" customHeight="1">
      <c r="B26" s="278"/>
      <c r="C26" s="276"/>
      <c r="D26" s="276"/>
      <c r="E26" s="276"/>
      <c r="F26" s="276"/>
      <c r="G26" s="276"/>
      <c r="H26" s="276"/>
      <c r="I26" s="276"/>
      <c r="J26" s="277"/>
    </row>
    <row r="27" spans="2:10" s="264" customFormat="1" ht="15" customHeight="1">
      <c r="B27" s="278"/>
      <c r="C27" s="276"/>
      <c r="D27" s="276"/>
      <c r="E27" s="276"/>
      <c r="F27" s="276"/>
      <c r="G27" s="276"/>
      <c r="H27" s="276"/>
      <c r="I27" s="276"/>
      <c r="J27" s="277"/>
    </row>
    <row r="28" spans="2:10" s="264" customFormat="1" ht="15" customHeight="1">
      <c r="B28" s="278"/>
      <c r="C28" s="276"/>
      <c r="D28" s="276"/>
      <c r="E28" s="276"/>
      <c r="F28" s="276"/>
      <c r="G28" s="276"/>
      <c r="H28" s="276"/>
      <c r="I28" s="276"/>
      <c r="J28" s="277"/>
    </row>
    <row r="29" spans="2:10" s="264" customFormat="1" ht="15" customHeight="1">
      <c r="B29" s="278"/>
      <c r="C29" s="276"/>
      <c r="D29" s="276"/>
      <c r="E29" s="276"/>
      <c r="F29" s="276"/>
      <c r="G29" s="276"/>
      <c r="H29" s="276"/>
      <c r="I29" s="276"/>
      <c r="J29" s="277"/>
    </row>
    <row r="30" spans="2:10" s="264" customFormat="1" ht="15" customHeight="1">
      <c r="B30" s="278"/>
      <c r="C30" s="276"/>
      <c r="D30" s="276"/>
      <c r="E30" s="276"/>
      <c r="F30" s="276"/>
      <c r="G30" s="276"/>
      <c r="H30" s="276"/>
      <c r="I30" s="276"/>
      <c r="J30" s="277"/>
    </row>
    <row r="31" spans="2:10" s="264" customFormat="1" ht="15" customHeight="1">
      <c r="B31" s="278"/>
      <c r="C31" s="276"/>
      <c r="D31" s="276"/>
      <c r="E31" s="276"/>
      <c r="F31" s="276"/>
      <c r="G31" s="276"/>
      <c r="H31" s="276"/>
      <c r="I31" s="276"/>
      <c r="J31" s="277"/>
    </row>
    <row r="32" spans="2:10" s="264" customFormat="1" ht="15" customHeight="1">
      <c r="B32" s="278"/>
      <c r="C32" s="276"/>
      <c r="D32" s="276"/>
      <c r="E32" s="276"/>
      <c r="F32" s="276"/>
      <c r="G32" s="276"/>
      <c r="H32" s="276"/>
      <c r="I32" s="276"/>
      <c r="J32" s="277"/>
    </row>
    <row r="33" spans="2:10" s="264" customFormat="1" ht="15" customHeight="1">
      <c r="B33" s="278"/>
      <c r="C33" s="276"/>
      <c r="D33" s="276"/>
      <c r="E33" s="276"/>
      <c r="F33" s="276"/>
      <c r="G33" s="276"/>
      <c r="H33" s="276"/>
      <c r="I33" s="276"/>
      <c r="J33" s="277"/>
    </row>
    <row r="34" spans="2:10" s="264" customFormat="1" ht="15" customHeight="1">
      <c r="B34" s="278"/>
      <c r="C34" s="276"/>
      <c r="D34" s="276"/>
      <c r="E34" s="276"/>
      <c r="F34" s="276"/>
      <c r="G34" s="276"/>
      <c r="H34" s="276"/>
      <c r="I34" s="276"/>
      <c r="J34" s="277"/>
    </row>
    <row r="35" spans="2:10" s="264" customFormat="1" ht="15" customHeight="1">
      <c r="B35" s="278"/>
      <c r="C35" s="276"/>
      <c r="D35" s="276"/>
      <c r="E35" s="276"/>
      <c r="F35" s="276"/>
      <c r="G35" s="276"/>
      <c r="H35" s="276"/>
      <c r="I35" s="276"/>
      <c r="J35" s="277"/>
    </row>
    <row r="36" spans="2:10" s="264" customFormat="1" ht="15" customHeight="1">
      <c r="B36" s="278"/>
      <c r="C36" s="276"/>
      <c r="D36" s="276"/>
      <c r="E36" s="276"/>
      <c r="F36" s="276"/>
      <c r="G36" s="276"/>
      <c r="H36" s="276"/>
      <c r="I36" s="276"/>
      <c r="J36" s="277"/>
    </row>
    <row r="37" spans="2:10" s="264" customFormat="1" ht="15" customHeight="1">
      <c r="B37" s="278"/>
      <c r="C37" s="276"/>
      <c r="D37" s="276"/>
      <c r="E37" s="276"/>
      <c r="F37" s="276"/>
      <c r="G37" s="276"/>
      <c r="H37" s="276"/>
      <c r="I37" s="276"/>
      <c r="J37" s="277"/>
    </row>
    <row r="38" spans="2:10" s="264" customFormat="1" ht="15" customHeight="1">
      <c r="B38" s="278"/>
      <c r="C38" s="276"/>
      <c r="D38" s="276"/>
      <c r="E38" s="276"/>
      <c r="F38" s="276"/>
      <c r="G38" s="276"/>
      <c r="H38" s="276"/>
      <c r="I38" s="276"/>
      <c r="J38" s="277"/>
    </row>
    <row r="39" spans="2:10" s="264" customFormat="1" ht="153" customHeight="1">
      <c r="B39" s="279"/>
      <c r="C39" s="280"/>
      <c r="D39" s="280"/>
      <c r="E39" s="280"/>
      <c r="F39" s="280"/>
      <c r="G39" s="280"/>
      <c r="H39" s="280"/>
      <c r="I39" s="280"/>
      <c r="J39" s="281"/>
    </row>
    <row r="40" spans="2:10" s="264" customFormat="1" ht="30" customHeight="1">
      <c r="B40" s="282" t="s">
        <v>186</v>
      </c>
      <c r="C40" s="283"/>
      <c r="D40" s="283"/>
      <c r="E40" s="283"/>
      <c r="F40" s="283"/>
      <c r="G40" s="283"/>
      <c r="H40" s="283"/>
      <c r="I40" s="283"/>
      <c r="J40" s="284"/>
    </row>
    <row r="41" spans="2:10" s="264" customFormat="1" ht="6" customHeight="1">
      <c r="B41" s="298"/>
      <c r="C41" s="298"/>
      <c r="D41" s="298"/>
      <c r="E41" s="298"/>
      <c r="F41" s="298"/>
      <c r="G41" s="298"/>
      <c r="H41" s="298"/>
      <c r="I41" s="298"/>
      <c r="J41" s="298"/>
    </row>
    <row r="42" s="264" customFormat="1" ht="15" customHeight="1"/>
    <row r="43" s="268" customFormat="1" ht="15" customHeight="1">
      <c r="A43" s="271" t="s">
        <v>226</v>
      </c>
    </row>
    <row r="44" s="264" customFormat="1" ht="9" customHeight="1"/>
    <row r="45" spans="2:10" s="264" customFormat="1" ht="69" customHeight="1">
      <c r="B45" s="295" t="s">
        <v>227</v>
      </c>
      <c r="C45" s="296"/>
      <c r="D45" s="296"/>
      <c r="E45" s="296"/>
      <c r="F45" s="296"/>
      <c r="G45" s="296"/>
      <c r="H45" s="296"/>
      <c r="I45" s="296"/>
      <c r="J45" s="297"/>
    </row>
    <row r="46" s="264" customFormat="1" ht="15" customHeight="1"/>
    <row r="47" s="264" customFormat="1" ht="15" customHeight="1"/>
    <row r="48" s="264" customFormat="1" ht="15" customHeight="1"/>
    <row r="49" s="264" customFormat="1" ht="15" customHeight="1"/>
    <row r="50" s="264" customFormat="1" ht="15" customHeight="1"/>
    <row r="51" s="264" customFormat="1" ht="15" customHeight="1"/>
    <row r="52" s="264" customFormat="1" ht="15" customHeight="1"/>
    <row r="53" s="264" customFormat="1" ht="15" customHeight="1"/>
    <row r="54" s="264" customFormat="1" ht="15" customHeight="1"/>
    <row r="55" s="264" customFormat="1" ht="15" customHeight="1"/>
    <row r="56" s="264" customFormat="1" ht="15" customHeight="1"/>
    <row r="57" s="264" customFormat="1" ht="15" customHeight="1"/>
    <row r="58" s="264" customFormat="1" ht="15" customHeight="1"/>
    <row r="59" s="264" customFormat="1" ht="15" customHeight="1"/>
    <row r="60" s="264" customFormat="1" ht="15" customHeight="1"/>
    <row r="61" s="264" customFormat="1" ht="15" customHeight="1"/>
    <row r="62" s="264" customFormat="1" ht="15" customHeight="1"/>
    <row r="63" s="264" customFormat="1" ht="15" customHeight="1"/>
    <row r="64" s="264" customFormat="1" ht="15" customHeight="1"/>
    <row r="65" s="264" customFormat="1" ht="15" customHeight="1"/>
    <row r="66" s="264" customFormat="1" ht="15" customHeight="1"/>
    <row r="67" s="264" customFormat="1" ht="15" customHeight="1"/>
    <row r="68" s="264" customFormat="1" ht="15" customHeight="1"/>
    <row r="69" s="264" customFormat="1" ht="15" customHeight="1"/>
    <row r="70" s="264" customFormat="1" ht="15" customHeight="1"/>
    <row r="71" s="264" customFormat="1" ht="15" customHeight="1"/>
    <row r="72" s="264" customFormat="1" ht="15" customHeight="1"/>
    <row r="73" s="264" customFormat="1" ht="15" customHeight="1"/>
    <row r="74" s="264" customFormat="1" ht="15" customHeight="1"/>
    <row r="75" s="264" customFormat="1" ht="15" customHeight="1"/>
    <row r="76" s="264" customFormat="1" ht="15" customHeight="1"/>
    <row r="77" s="264" customFormat="1" ht="15" customHeight="1"/>
    <row r="78" s="264" customFormat="1" ht="15" customHeight="1"/>
    <row r="79" s="264" customFormat="1" ht="15" customHeight="1"/>
    <row r="80" s="264" customFormat="1" ht="15" customHeight="1"/>
    <row r="81" s="264" customFormat="1" ht="15" customHeight="1"/>
    <row r="82" s="264" customFormat="1" ht="15" customHeight="1"/>
    <row r="83" s="264" customFormat="1" ht="15" customHeight="1"/>
    <row r="84" s="264" customFormat="1" ht="15" customHeight="1"/>
    <row r="85" s="264" customFormat="1" ht="15" customHeight="1"/>
    <row r="86" s="264" customFormat="1" ht="15" customHeight="1"/>
    <row r="87" s="264" customFormat="1" ht="15" customHeight="1"/>
    <row r="88" s="264" customFormat="1" ht="15" customHeight="1"/>
    <row r="89" s="264" customFormat="1" ht="15" customHeight="1"/>
    <row r="90" s="264" customFormat="1" ht="15" customHeight="1"/>
    <row r="91" s="264" customFormat="1" ht="15" customHeight="1"/>
    <row r="92" s="264" customFormat="1" ht="15" customHeight="1"/>
    <row r="93" s="264" customFormat="1" ht="15" customHeight="1"/>
    <row r="94" s="264" customFormat="1" ht="15" customHeight="1"/>
    <row r="95" s="264" customFormat="1" ht="15" customHeight="1"/>
    <row r="96" s="264" customFormat="1" ht="15" customHeight="1"/>
    <row r="97" s="264" customFormat="1" ht="15" customHeight="1"/>
    <row r="98" s="264" customFormat="1" ht="15" customHeight="1"/>
    <row r="99" s="264" customFormat="1" ht="15" customHeight="1"/>
    <row r="100" s="264" customFormat="1" ht="15" customHeight="1"/>
    <row r="101" s="264" customFormat="1" ht="15" customHeight="1"/>
    <row r="102" s="264" customFormat="1" ht="15" customHeight="1"/>
    <row r="103" s="264" customFormat="1" ht="15" customHeight="1"/>
    <row r="104" s="264" customFormat="1" ht="15" customHeight="1"/>
    <row r="105" s="264" customFormat="1" ht="15" customHeight="1"/>
    <row r="106" s="264" customFormat="1" ht="15" customHeight="1"/>
    <row r="107" s="264" customFormat="1" ht="15" customHeight="1"/>
    <row r="108" s="264" customFormat="1" ht="15" customHeight="1"/>
    <row r="109" s="264" customFormat="1" ht="15" customHeight="1"/>
    <row r="110" s="264" customFormat="1" ht="15" customHeight="1"/>
    <row r="111" s="264" customFormat="1" ht="15" customHeight="1"/>
    <row r="112" s="264" customFormat="1" ht="15" customHeight="1"/>
    <row r="113" s="264" customFormat="1" ht="15" customHeight="1"/>
    <row r="114" s="264" customFormat="1" ht="15" customHeight="1"/>
    <row r="115" s="264" customFormat="1" ht="15" customHeight="1"/>
    <row r="116" s="264" customFormat="1" ht="15" customHeight="1"/>
    <row r="117" s="264" customFormat="1" ht="15" customHeight="1"/>
    <row r="118" s="264" customFormat="1" ht="15" customHeight="1"/>
    <row r="119" s="264" customFormat="1" ht="15" customHeight="1"/>
    <row r="120" s="264" customFormat="1" ht="15" customHeight="1"/>
    <row r="121" s="264" customFormat="1" ht="15" customHeight="1"/>
    <row r="122" s="264" customFormat="1" ht="15" customHeight="1"/>
    <row r="123" s="264" customFormat="1" ht="15" customHeight="1"/>
    <row r="124" s="264" customFormat="1" ht="15" customHeight="1"/>
    <row r="125" s="264" customFormat="1" ht="15" customHeight="1"/>
    <row r="126" s="264" customFormat="1" ht="15" customHeight="1"/>
    <row r="127" s="264" customFormat="1" ht="15" customHeight="1"/>
    <row r="128" s="264" customFormat="1" ht="15" customHeight="1"/>
    <row r="129" s="264" customFormat="1" ht="15" customHeight="1"/>
    <row r="130" s="264" customFormat="1" ht="15" customHeight="1"/>
    <row r="131" s="264" customFormat="1" ht="15" customHeight="1"/>
    <row r="132" s="264" customFormat="1" ht="15" customHeight="1"/>
    <row r="133" s="264" customFormat="1" ht="15" customHeight="1"/>
    <row r="134" s="264" customFormat="1" ht="15" customHeight="1"/>
    <row r="135" s="264" customFormat="1" ht="15" customHeight="1"/>
    <row r="136" s="264" customFormat="1" ht="15" customHeight="1"/>
    <row r="137" s="264" customFormat="1" ht="15" customHeight="1"/>
    <row r="138" s="264" customFormat="1" ht="15" customHeight="1"/>
    <row r="139" s="264" customFormat="1" ht="15" customHeight="1"/>
    <row r="140" s="264" customFormat="1" ht="15" customHeight="1"/>
    <row r="141" s="264" customFormat="1" ht="15" customHeight="1"/>
    <row r="142" s="264" customFormat="1" ht="15" customHeight="1"/>
    <row r="143" s="264" customFormat="1" ht="15" customHeight="1"/>
    <row r="144" s="264" customFormat="1" ht="15" customHeight="1"/>
    <row r="145" s="264" customFormat="1" ht="15" customHeight="1"/>
    <row r="146" s="264" customFormat="1" ht="15" customHeight="1"/>
    <row r="147" s="264" customFormat="1" ht="15" customHeight="1"/>
    <row r="148" s="264" customFormat="1" ht="15" customHeight="1"/>
    <row r="149" s="264" customFormat="1" ht="15" customHeight="1"/>
    <row r="150" s="264" customFormat="1" ht="15" customHeight="1"/>
    <row r="151" s="264" customFormat="1" ht="15" customHeight="1"/>
    <row r="152" s="264" customFormat="1" ht="15" customHeight="1"/>
    <row r="153" s="264" customFormat="1" ht="15" customHeight="1"/>
    <row r="154" s="264" customFormat="1" ht="15" customHeight="1"/>
    <row r="155" s="264" customFormat="1" ht="15" customHeight="1"/>
    <row r="156" s="264" customFormat="1" ht="15" customHeight="1"/>
    <row r="157" s="264" customFormat="1" ht="15" customHeight="1"/>
    <row r="158" s="264" customFormat="1" ht="15" customHeight="1"/>
    <row r="159" s="264" customFormat="1" ht="15" customHeight="1"/>
    <row r="160" s="264" customFormat="1" ht="15" customHeight="1"/>
    <row r="161" s="264" customFormat="1" ht="15" customHeight="1"/>
    <row r="162" s="264" customFormat="1" ht="15" customHeight="1"/>
    <row r="163" s="264" customFormat="1" ht="15" customHeight="1"/>
    <row r="164" s="264" customFormat="1" ht="15" customHeight="1"/>
    <row r="165" s="264" customFormat="1" ht="15" customHeight="1"/>
    <row r="166" s="264" customFormat="1" ht="15" customHeight="1"/>
    <row r="167" s="264" customFormat="1" ht="15" customHeight="1"/>
    <row r="168" s="264" customFormat="1" ht="15" customHeight="1"/>
    <row r="169" s="264" customFormat="1" ht="15" customHeight="1"/>
    <row r="170" s="264" customFormat="1" ht="15" customHeight="1"/>
    <row r="171" s="264" customFormat="1" ht="15" customHeight="1"/>
    <row r="172" s="264" customFormat="1" ht="15" customHeight="1"/>
    <row r="173" s="264" customFormat="1" ht="15" customHeight="1"/>
    <row r="174" s="264" customFormat="1" ht="15" customHeight="1"/>
    <row r="175" s="264" customFormat="1" ht="15" customHeight="1"/>
    <row r="176" s="264" customFormat="1" ht="15" customHeight="1"/>
    <row r="177" s="264" customFormat="1" ht="15" customHeight="1"/>
    <row r="178" s="264" customFormat="1" ht="15" customHeight="1"/>
    <row r="179" s="264" customFormat="1" ht="15" customHeight="1"/>
    <row r="180" s="264" customFormat="1" ht="15" customHeight="1"/>
    <row r="181" s="264" customFormat="1" ht="15" customHeight="1"/>
    <row r="182" s="264" customFormat="1" ht="15" customHeight="1"/>
    <row r="183" s="264" customFormat="1" ht="15" customHeight="1"/>
    <row r="184" s="264" customFormat="1" ht="15" customHeight="1"/>
  </sheetData>
  <mergeCells count="4">
    <mergeCell ref="A11:I11"/>
    <mergeCell ref="B23:J39"/>
    <mergeCell ref="B40:J40"/>
    <mergeCell ref="B45:J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30514-7A05-4B60-BD90-D6C8A2FC7EA5}">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1.14062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8</v>
      </c>
      <c r="B1" s="294"/>
      <c r="C1" s="39" t="s">
        <v>16</v>
      </c>
      <c r="D1" s="40">
        <f>Projectinformatie!C9</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t="s">
        <v>58</v>
      </c>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38"/>
      <c r="D29" s="6" t="s">
        <v>58</v>
      </c>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$G$6*Tabel3421109[[#This Row],[subsidie percentage]]</f>
        <v>0</v>
      </c>
      <c r="CU41" s="203"/>
      <c r="CV41" s="204"/>
      <c r="CW41" s="203"/>
      <c r="CX41" s="203"/>
      <c r="CY41" s="203"/>
    </row>
    <row r="42" spans="1:103" ht="12.75">
      <c r="A42" s="192" t="s">
        <v>93</v>
      </c>
      <c r="B42" s="173"/>
      <c r="C42" s="190"/>
      <c r="D42" s="218">
        <f>$G$14*Tabel3421109[[#This Row],[subsidie percentage]]</f>
        <v>0</v>
      </c>
      <c r="CU42" s="203"/>
      <c r="CV42" s="203"/>
      <c r="CW42" s="203"/>
      <c r="CX42" s="203"/>
      <c r="CY42" s="203"/>
    </row>
    <row r="43" spans="1:103" ht="12.75">
      <c r="A43" s="192" t="s">
        <v>94</v>
      </c>
      <c r="B43" s="173"/>
      <c r="C43" s="190"/>
      <c r="D43" s="218">
        <f>$G$20*Tabel3421109[[#This Row],[subsidie percentage]]</f>
        <v>0</v>
      </c>
      <c r="CU43" s="203"/>
      <c r="CV43" s="203"/>
      <c r="CW43" s="203"/>
      <c r="CX43" s="203"/>
      <c r="CY43" s="203"/>
    </row>
    <row r="44" spans="1:103" ht="12.75">
      <c r="A44" s="192" t="s">
        <v>95</v>
      </c>
      <c r="B44" s="173"/>
      <c r="C44" s="190"/>
      <c r="D44" s="218">
        <f>$G$26*Tabel3421109[[#This Row],[subsidie percentage]]</f>
        <v>0</v>
      </c>
      <c r="CU44" s="203"/>
      <c r="CV44" s="203"/>
      <c r="CW44" s="203"/>
      <c r="CX44" s="204"/>
      <c r="CY44" s="203"/>
    </row>
    <row r="45" spans="1:103" ht="12.75">
      <c r="A45" s="192" t="s">
        <v>96</v>
      </c>
      <c r="B45" s="173"/>
      <c r="C45" s="190"/>
      <c r="D45" s="218">
        <f>$G$32*Tabel3421109[[#This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f aca="true" t="shared" si="3" ref="B85:B90">SUBTOTAL(109,B80:B84)</f>
        <v>0</v>
      </c>
    </row>
    <row r="86" spans="1:2" ht="12.75">
      <c r="A86" s="192"/>
      <c r="B86" s="226">
        <f t="shared" si="3"/>
        <v>0</v>
      </c>
    </row>
    <row r="87" spans="1:2" ht="12.75">
      <c r="A87" s="192"/>
      <c r="B87" s="226">
        <f t="shared" si="3"/>
        <v>0</v>
      </c>
    </row>
    <row r="88" spans="1:2" ht="12.75">
      <c r="A88" s="192"/>
      <c r="B88" s="226">
        <f t="shared" si="3"/>
        <v>0</v>
      </c>
    </row>
    <row r="89" spans="1:2" ht="12.75">
      <c r="A89" s="201"/>
      <c r="B89" s="227">
        <f t="shared" si="3"/>
        <v>0</v>
      </c>
    </row>
    <row r="90" spans="1:2" ht="12.75">
      <c r="A90" s="194" t="s">
        <v>21</v>
      </c>
      <c r="B90" s="238">
        <f t="shared" si="3"/>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2"/>
    <tablePart r:id="rId8"/>
    <tablePart r:id="rId9"/>
    <tablePart r:id="rId7"/>
    <tablePart r:id="rId6"/>
    <tablePart r:id="rId1"/>
    <tablePart r:id="rId3"/>
    <tablePart r:id="rId4"/>
    <tablePart r:id="rId10"/>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D31AB-1A78-4F25-A87C-8823D785DE94}">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1.0039062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9</v>
      </c>
      <c r="B1" s="294"/>
      <c r="C1" s="39" t="s">
        <v>16</v>
      </c>
      <c r="D1" s="40">
        <f>Projectinformatie!C10</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t="s">
        <v>58</v>
      </c>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38"/>
      <c r="D29" s="6" t="s">
        <v>58</v>
      </c>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f>F30*E30</f>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$G$6*Tabel3421110[[#This Row],[subsidie percentage]]</f>
        <v>0</v>
      </c>
      <c r="CU41" s="203"/>
      <c r="CV41" s="204"/>
      <c r="CW41" s="203"/>
      <c r="CX41" s="203"/>
      <c r="CY41" s="203"/>
    </row>
    <row r="42" spans="1:103" ht="12.75">
      <c r="A42" s="192" t="s">
        <v>93</v>
      </c>
      <c r="B42" s="173"/>
      <c r="C42" s="190"/>
      <c r="D42" s="218">
        <f>$G$14*Tabel3421110[[#This Row],[subsidie percentage]]</f>
        <v>0</v>
      </c>
      <c r="CU42" s="203"/>
      <c r="CV42" s="203"/>
      <c r="CW42" s="203"/>
      <c r="CX42" s="203"/>
      <c r="CY42" s="203"/>
    </row>
    <row r="43" spans="1:103" ht="12.75">
      <c r="A43" s="192" t="s">
        <v>94</v>
      </c>
      <c r="B43" s="173"/>
      <c r="C43" s="190"/>
      <c r="D43" s="218">
        <f>$G$20*Tabel3421110[[#This Row],[subsidie percentage]]</f>
        <v>0</v>
      </c>
      <c r="CU43" s="203"/>
      <c r="CV43" s="203"/>
      <c r="CW43" s="203"/>
      <c r="CX43" s="203"/>
      <c r="CY43" s="203"/>
    </row>
    <row r="44" spans="1:103" ht="12.75">
      <c r="A44" s="192" t="s">
        <v>95</v>
      </c>
      <c r="B44" s="173"/>
      <c r="C44" s="190"/>
      <c r="D44" s="218">
        <f>$G$26*Tabel3421110[[#This Row],[subsidie percentage]]</f>
        <v>0</v>
      </c>
      <c r="CU44" s="203"/>
      <c r="CV44" s="203"/>
      <c r="CW44" s="203"/>
      <c r="CX44" s="204"/>
      <c r="CY44" s="203"/>
    </row>
    <row r="45" spans="1:103" ht="12.75">
      <c r="A45" s="192" t="s">
        <v>96</v>
      </c>
      <c r="B45" s="173"/>
      <c r="C45" s="190"/>
      <c r="D45" s="218">
        <f>$G$32*Tabel3421110[[#This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1"/>
    <tablePart r:id="rId2"/>
    <tablePart r:id="rId10"/>
    <tablePart r:id="rId4"/>
    <tablePart r:id="rId9"/>
    <tablePart r:id="rId5"/>
    <tablePart r:id="rId6"/>
    <tablePart r:id="rId8"/>
    <tablePart r:id="rId7"/>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2581C-6723-4FC3-A3E5-FB7A784A4C8C}">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0.710937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10</v>
      </c>
      <c r="B1" s="294"/>
      <c r="C1" s="39" t="s">
        <v>16</v>
      </c>
      <c r="D1" s="40">
        <f>Projectinformatie!C11</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143"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143" t="s">
        <v>58</v>
      </c>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143"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38"/>
      <c r="D29" s="143" t="s">
        <v>58</v>
      </c>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f>F30*E30</f>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$G$6*Tabel3421111[[#This Row],[subsidie percentage]]</f>
        <v>0</v>
      </c>
      <c r="CU41" s="203"/>
      <c r="CV41" s="204"/>
      <c r="CW41" s="203"/>
      <c r="CX41" s="203"/>
      <c r="CY41" s="203"/>
    </row>
    <row r="42" spans="1:103" ht="12.75">
      <c r="A42" s="192" t="s">
        <v>93</v>
      </c>
      <c r="B42" s="173"/>
      <c r="C42" s="190"/>
      <c r="D42" s="218">
        <f>$G$14*Tabel3421111[[#This Row],[subsidie percentage]]</f>
        <v>0</v>
      </c>
      <c r="CU42" s="203"/>
      <c r="CV42" s="203"/>
      <c r="CW42" s="203"/>
      <c r="CX42" s="203"/>
      <c r="CY42" s="203"/>
    </row>
    <row r="43" spans="1:103" ht="12.75">
      <c r="A43" s="192" t="s">
        <v>94</v>
      </c>
      <c r="B43" s="173"/>
      <c r="C43" s="190"/>
      <c r="D43" s="218">
        <f>$G$20*Tabel3421111[[#This Row],[subsidie percentage]]</f>
        <v>0</v>
      </c>
      <c r="CU43" s="203"/>
      <c r="CV43" s="203"/>
      <c r="CW43" s="203"/>
      <c r="CX43" s="203"/>
      <c r="CY43" s="203"/>
    </row>
    <row r="44" spans="1:103" ht="12.75">
      <c r="A44" s="192" t="s">
        <v>95</v>
      </c>
      <c r="B44" s="173"/>
      <c r="C44" s="190"/>
      <c r="D44" s="218">
        <f>$G$26*Tabel3421111[[#This Row],[subsidie percentage]]</f>
        <v>0</v>
      </c>
      <c r="CU44" s="203"/>
      <c r="CV44" s="203"/>
      <c r="CW44" s="203"/>
      <c r="CX44" s="204"/>
      <c r="CY44" s="203"/>
    </row>
    <row r="45" spans="1:103" ht="12.75">
      <c r="A45" s="192" t="s">
        <v>96</v>
      </c>
      <c r="B45" s="173"/>
      <c r="C45" s="190"/>
      <c r="D45" s="218">
        <f>$G$32*Tabel3421111[[#This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9"/>
    <tablePart r:id="rId6"/>
    <tablePart r:id="rId1"/>
    <tablePart r:id="rId10"/>
    <tablePart r:id="rId3"/>
    <tablePart r:id="rId8"/>
    <tablePart r:id="rId2"/>
    <tablePart r:id="rId5"/>
    <tablePart r:id="rId4"/>
    <tablePart r:id="rId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EEDD5-5F83-4DB9-87BC-7ADA8947A40E}">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7.2812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11</v>
      </c>
      <c r="B1" s="294"/>
      <c r="C1" s="39" t="s">
        <v>16</v>
      </c>
      <c r="D1" s="40">
        <f>Projectinformatie!C12</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7">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t="s">
        <v>58</v>
      </c>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38"/>
      <c r="D29" s="6" t="s">
        <v>58</v>
      </c>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f>F30*E30</f>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$G$6*Tabel3421112[[#This Row],[subsidie percentage]]</f>
        <v>0</v>
      </c>
      <c r="CU41" s="203"/>
      <c r="CV41" s="204"/>
      <c r="CW41" s="203"/>
      <c r="CX41" s="203"/>
      <c r="CY41" s="203"/>
    </row>
    <row r="42" spans="1:103" ht="12.75">
      <c r="A42" s="192" t="s">
        <v>93</v>
      </c>
      <c r="B42" s="173"/>
      <c r="C42" s="190"/>
      <c r="D42" s="218">
        <f>$G$14*Tabel3421112[[#This Row],[subsidie percentage]]</f>
        <v>0</v>
      </c>
      <c r="CU42" s="203"/>
      <c r="CV42" s="203"/>
      <c r="CW42" s="203"/>
      <c r="CX42" s="203"/>
      <c r="CY42" s="203"/>
    </row>
    <row r="43" spans="1:103" ht="12.75">
      <c r="A43" s="192" t="s">
        <v>94</v>
      </c>
      <c r="B43" s="173"/>
      <c r="C43" s="190"/>
      <c r="D43" s="218">
        <f>$G$20*Tabel3421112[[#This Row],[subsidie percentage]]</f>
        <v>0</v>
      </c>
      <c r="CU43" s="203"/>
      <c r="CV43" s="203"/>
      <c r="CW43" s="203"/>
      <c r="CX43" s="203"/>
      <c r="CY43" s="203"/>
    </row>
    <row r="44" spans="1:103" ht="12.75">
      <c r="A44" s="192" t="s">
        <v>95</v>
      </c>
      <c r="B44" s="173"/>
      <c r="C44" s="190"/>
      <c r="D44" s="218">
        <f>$G$26*Tabel3421112[[#This Row],[subsidie percentage]]</f>
        <v>0</v>
      </c>
      <c r="CU44" s="203"/>
      <c r="CV44" s="203"/>
      <c r="CW44" s="203"/>
      <c r="CX44" s="204"/>
      <c r="CY44" s="203"/>
    </row>
    <row r="45" spans="1:103" ht="12.75">
      <c r="A45" s="192" t="s">
        <v>96</v>
      </c>
      <c r="B45" s="173"/>
      <c r="C45" s="190"/>
      <c r="D45" s="218">
        <f>$G$32*Tabel3421112[[#This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7"/>
    <tablePart r:id="rId6"/>
    <tablePart r:id="rId8"/>
    <tablePart r:id="rId10"/>
    <tablePart r:id="rId2"/>
    <tablePart r:id="rId9"/>
    <tablePart r:id="rId4"/>
    <tablePart r:id="rId1"/>
    <tablePart r:id="rId3"/>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6D36D-D4DA-4E97-BB8E-04BCFD24FE14}">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7.14062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12</v>
      </c>
      <c r="B1" s="294"/>
      <c r="C1" s="39" t="s">
        <v>16</v>
      </c>
      <c r="D1" s="40">
        <f>Projectinformatie!C13</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143"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143" t="s">
        <v>58</v>
      </c>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143"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38"/>
      <c r="D29" s="143" t="s">
        <v>58</v>
      </c>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$G$6*Tabel3421113[[#This Row],[subsidie percentage]]</f>
        <v>0</v>
      </c>
      <c r="CU41" s="203"/>
      <c r="CV41" s="204"/>
      <c r="CW41" s="203"/>
      <c r="CX41" s="203"/>
      <c r="CY41" s="203"/>
    </row>
    <row r="42" spans="1:103" ht="12.75">
      <c r="A42" s="192" t="s">
        <v>93</v>
      </c>
      <c r="B42" s="173"/>
      <c r="C42" s="190"/>
      <c r="D42" s="218">
        <f>$G$14*Tabel3421113[[#This Row],[subsidie percentage]]</f>
        <v>0</v>
      </c>
      <c r="CU42" s="203"/>
      <c r="CV42" s="203"/>
      <c r="CW42" s="203"/>
      <c r="CX42" s="203"/>
      <c r="CY42" s="203"/>
    </row>
    <row r="43" spans="1:103" ht="12.75">
      <c r="A43" s="192" t="s">
        <v>94</v>
      </c>
      <c r="B43" s="173"/>
      <c r="C43" s="190"/>
      <c r="D43" s="218">
        <f>$G$20*Tabel3421113[[#This Row],[subsidie percentage]]</f>
        <v>0</v>
      </c>
      <c r="CU43" s="203"/>
      <c r="CV43" s="203"/>
      <c r="CW43" s="203"/>
      <c r="CX43" s="203"/>
      <c r="CY43" s="203"/>
    </row>
    <row r="44" spans="1:103" ht="12.75">
      <c r="A44" s="192" t="s">
        <v>95</v>
      </c>
      <c r="B44" s="173"/>
      <c r="C44" s="190"/>
      <c r="D44" s="218">
        <f>$G$26*Tabel3421113[[#This Row],[subsidie percentage]]</f>
        <v>0</v>
      </c>
      <c r="CU44" s="203"/>
      <c r="CV44" s="203"/>
      <c r="CW44" s="203"/>
      <c r="CX44" s="204"/>
      <c r="CY44" s="203"/>
    </row>
    <row r="45" spans="1:103" ht="12.75">
      <c r="A45" s="192" t="s">
        <v>96</v>
      </c>
      <c r="B45" s="173"/>
      <c r="C45" s="190"/>
      <c r="D45" s="218">
        <f>$G$32*Tabel3421113[[#This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3"/>
    <tablePart r:id="rId4"/>
    <tablePart r:id="rId9"/>
    <tablePart r:id="rId6"/>
    <tablePart r:id="rId1"/>
    <tablePart r:id="rId10"/>
    <tablePart r:id="rId8"/>
    <tablePart r:id="rId2"/>
    <tablePart r:id="rId5"/>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6BB74-FCD9-4ECC-BC9C-03F7C2B515B5}">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5.00390625" style="5" customWidth="1"/>
    <col min="2" max="2" width="28.57421875" style="5" customWidth="1"/>
    <col min="3" max="3" width="66.28125" style="5" customWidth="1"/>
    <col min="4" max="4" width="56.28125" style="5" customWidth="1"/>
    <col min="5" max="5" width="15.140625" style="5" customWidth="1"/>
    <col min="6" max="6" width="16.2812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13</v>
      </c>
      <c r="B1" s="294"/>
      <c r="C1" s="39" t="s">
        <v>16</v>
      </c>
      <c r="D1" s="40">
        <f>Projectinformatie!C14</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236"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232"/>
      <c r="D29" s="12" t="s">
        <v>62</v>
      </c>
      <c r="E29" s="235">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33"/>
      <c r="D30" s="9"/>
      <c r="E30" s="233"/>
      <c r="F30" s="145"/>
      <c r="G30" s="23"/>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34"/>
      <c r="D31" s="11"/>
      <c r="E31" s="234"/>
      <c r="F31" s="145"/>
      <c r="G31" s="29"/>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$G$6*Tabel3421114[[#This Row],[subsidie percentage]]</f>
        <v>0</v>
      </c>
      <c r="CU41" s="203"/>
      <c r="CV41" s="204"/>
      <c r="CW41" s="203"/>
      <c r="CX41" s="203"/>
      <c r="CY41" s="203"/>
    </row>
    <row r="42" spans="1:103" ht="12.75">
      <c r="A42" s="192" t="s">
        <v>93</v>
      </c>
      <c r="B42" s="173"/>
      <c r="C42" s="190"/>
      <c r="D42" s="218">
        <f>$G$14*Tabel3421114[[#This Row],[subsidie percentage]]</f>
        <v>0</v>
      </c>
      <c r="CU42" s="203"/>
      <c r="CV42" s="203"/>
      <c r="CW42" s="203"/>
      <c r="CX42" s="203"/>
      <c r="CY42" s="203"/>
    </row>
    <row r="43" spans="1:103" ht="12.75">
      <c r="A43" s="192" t="s">
        <v>94</v>
      </c>
      <c r="B43" s="173"/>
      <c r="C43" s="190"/>
      <c r="D43" s="218">
        <f>$G$20*Tabel3421114[[#This Row],[subsidie percentage]]</f>
        <v>0</v>
      </c>
      <c r="CU43" s="203"/>
      <c r="CV43" s="203"/>
      <c r="CW43" s="203"/>
      <c r="CX43" s="203"/>
      <c r="CY43" s="203"/>
    </row>
    <row r="44" spans="1:103" ht="12.75">
      <c r="A44" s="192" t="s">
        <v>95</v>
      </c>
      <c r="B44" s="173"/>
      <c r="C44" s="190"/>
      <c r="D44" s="218">
        <f>$G$26*Tabel3421114[[#This Row],[subsidie percentage]]</f>
        <v>0</v>
      </c>
      <c r="CU44" s="203"/>
      <c r="CV44" s="203"/>
      <c r="CW44" s="203"/>
      <c r="CX44" s="204"/>
      <c r="CY44" s="203"/>
    </row>
    <row r="45" spans="1:103" ht="12.75">
      <c r="A45" s="192" t="s">
        <v>96</v>
      </c>
      <c r="B45" s="173"/>
      <c r="C45" s="190"/>
      <c r="D45" s="218">
        <f>$G$32*Tabel3421114[[#This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4"/>
    <tablePart r:id="rId7"/>
    <tablePart r:id="rId9"/>
    <tablePart r:id="rId3"/>
    <tablePart r:id="rId6"/>
    <tablePart r:id="rId8"/>
    <tablePart r:id="rId2"/>
    <tablePart r:id="rId10"/>
    <tablePart r:id="rId1"/>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0E96-9B74-4D2E-959F-F16FCF9D7EDC}">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5.00390625" style="5" customWidth="1"/>
    <col min="2" max="2" width="28.57421875" style="5" customWidth="1"/>
    <col min="3" max="3" width="66.28125" style="5" customWidth="1"/>
    <col min="4" max="4" width="56.28125" style="5" customWidth="1"/>
    <col min="5" max="5" width="15.140625" style="5" customWidth="1"/>
    <col min="6" max="6" width="16.2812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201</v>
      </c>
      <c r="B1" s="294"/>
      <c r="C1" s="39" t="s">
        <v>16</v>
      </c>
      <c r="D1" s="40">
        <f>Projectinformatie!C15</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236"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232"/>
      <c r="D29" s="12" t="s">
        <v>62</v>
      </c>
      <c r="E29" s="235">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33"/>
      <c r="D30" s="9"/>
      <c r="E30" s="233"/>
      <c r="F30" s="145"/>
      <c r="G30" s="23"/>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34"/>
      <c r="D31" s="11"/>
      <c r="E31" s="234"/>
      <c r="F31" s="145"/>
      <c r="G31" s="29"/>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$G$6*Tabel3421114115[[#This Row],[subsidie percentage]]</f>
        <v>0</v>
      </c>
      <c r="CU41" s="203"/>
      <c r="CV41" s="204"/>
      <c r="CW41" s="203"/>
      <c r="CX41" s="203"/>
      <c r="CY41" s="203"/>
    </row>
    <row r="42" spans="1:103" ht="12.75">
      <c r="A42" s="192" t="s">
        <v>93</v>
      </c>
      <c r="B42" s="173"/>
      <c r="C42" s="190"/>
      <c r="D42" s="218">
        <f>$G$14*Tabel3421114115[[#This Row],[subsidie percentage]]</f>
        <v>0</v>
      </c>
      <c r="CU42" s="203"/>
      <c r="CV42" s="203"/>
      <c r="CW42" s="203"/>
      <c r="CX42" s="203"/>
      <c r="CY42" s="203"/>
    </row>
    <row r="43" spans="1:103" ht="12.75">
      <c r="A43" s="192" t="s">
        <v>94</v>
      </c>
      <c r="B43" s="173"/>
      <c r="C43" s="190"/>
      <c r="D43" s="218">
        <f>$G$20*Tabel3421114115[[#This Row],[subsidie percentage]]</f>
        <v>0</v>
      </c>
      <c r="CU43" s="203"/>
      <c r="CV43" s="203"/>
      <c r="CW43" s="203"/>
      <c r="CX43" s="203"/>
      <c r="CY43" s="203"/>
    </row>
    <row r="44" spans="1:103" ht="12.75">
      <c r="A44" s="192" t="s">
        <v>95</v>
      </c>
      <c r="B44" s="173"/>
      <c r="C44" s="190"/>
      <c r="D44" s="218">
        <f>$G$26*Tabel3421114115[[#This Row],[subsidie percentage]]</f>
        <v>0</v>
      </c>
      <c r="CU44" s="203"/>
      <c r="CV44" s="203"/>
      <c r="CW44" s="203"/>
      <c r="CX44" s="204"/>
      <c r="CY44" s="203"/>
    </row>
    <row r="45" spans="1:103" ht="12.75">
      <c r="A45" s="192" t="s">
        <v>96</v>
      </c>
      <c r="B45" s="173"/>
      <c r="C45" s="190"/>
      <c r="D45" s="218">
        <f>$G$32*Tabel3421114115[[#This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R1:BC1"/>
    <mergeCell ref="A47:B47"/>
    <mergeCell ref="A48:B48"/>
    <mergeCell ref="A1:B1"/>
    <mergeCell ref="H1:S1"/>
    <mergeCell ref="T1:AE1"/>
    <mergeCell ref="AF1:AQ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3"/>
    <tablePart r:id="rId2"/>
    <tablePart r:id="rId6"/>
    <tablePart r:id="rId8"/>
    <tablePart r:id="rId7"/>
    <tablePart r:id="rId5"/>
    <tablePart r:id="rId10"/>
    <tablePart r:id="rId9"/>
    <tablePart r:id="rId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B372-E188-4812-830A-D0E7478A6258}">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5.00390625" style="5" customWidth="1"/>
    <col min="2" max="2" width="28.57421875" style="5" customWidth="1"/>
    <col min="3" max="3" width="66.28125" style="5" customWidth="1"/>
    <col min="4" max="4" width="56.28125" style="5" customWidth="1"/>
    <col min="5" max="5" width="15.140625" style="5" customWidth="1"/>
    <col min="6" max="6" width="16.2812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200</v>
      </c>
      <c r="B1" s="294"/>
      <c r="C1" s="39" t="s">
        <v>16</v>
      </c>
      <c r="D1" s="40">
        <f>Projectinformatie!C16</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236"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232"/>
      <c r="D29" s="12" t="s">
        <v>62</v>
      </c>
      <c r="E29" s="235">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33"/>
      <c r="D30" s="9"/>
      <c r="E30" s="233"/>
      <c r="F30" s="145"/>
      <c r="G30" s="23"/>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34"/>
      <c r="D31" s="11"/>
      <c r="E31" s="234"/>
      <c r="F31" s="145"/>
      <c r="G31" s="29"/>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$G$6*Tabel3421114115125[[#This Row],[subsidie percentage]]</f>
        <v>0</v>
      </c>
      <c r="CU41" s="203"/>
      <c r="CV41" s="204"/>
      <c r="CW41" s="203"/>
      <c r="CX41" s="203"/>
      <c r="CY41" s="203"/>
    </row>
    <row r="42" spans="1:103" ht="12.75">
      <c r="A42" s="192" t="s">
        <v>93</v>
      </c>
      <c r="B42" s="173"/>
      <c r="C42" s="190"/>
      <c r="D42" s="218">
        <f>$G$14*Tabel3421114115125[[#This Row],[subsidie percentage]]</f>
        <v>0</v>
      </c>
      <c r="CU42" s="203"/>
      <c r="CV42" s="203"/>
      <c r="CW42" s="203"/>
      <c r="CX42" s="203"/>
      <c r="CY42" s="203"/>
    </row>
    <row r="43" spans="1:103" ht="12.75">
      <c r="A43" s="192" t="s">
        <v>94</v>
      </c>
      <c r="B43" s="173"/>
      <c r="C43" s="190"/>
      <c r="D43" s="218">
        <f>$G$20*Tabel3421114115125[[#This Row],[subsidie percentage]]</f>
        <v>0</v>
      </c>
      <c r="CU43" s="203"/>
      <c r="CV43" s="203"/>
      <c r="CW43" s="203"/>
      <c r="CX43" s="203"/>
      <c r="CY43" s="203"/>
    </row>
    <row r="44" spans="1:103" ht="12.75">
      <c r="A44" s="192" t="s">
        <v>95</v>
      </c>
      <c r="B44" s="173"/>
      <c r="C44" s="190"/>
      <c r="D44" s="218">
        <f>$G$26*Tabel3421114115125[[#This Row],[subsidie percentage]]</f>
        <v>0</v>
      </c>
      <c r="CU44" s="203"/>
      <c r="CV44" s="203"/>
      <c r="CW44" s="203"/>
      <c r="CX44" s="204"/>
      <c r="CY44" s="203"/>
    </row>
    <row r="45" spans="1:103" ht="12.75">
      <c r="A45" s="192" t="s">
        <v>96</v>
      </c>
      <c r="B45" s="173"/>
      <c r="C45" s="190"/>
      <c r="D45" s="218">
        <f>$G$32*Tabel3421114115125[[#This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R1:BC1"/>
    <mergeCell ref="A47:B47"/>
    <mergeCell ref="A48:B48"/>
    <mergeCell ref="A1:B1"/>
    <mergeCell ref="H1:S1"/>
    <mergeCell ref="T1:AE1"/>
    <mergeCell ref="AF1:AQ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2"/>
    <tablePart r:id="rId5"/>
    <tablePart r:id="rId3"/>
    <tablePart r:id="rId4"/>
    <tablePart r:id="rId1"/>
    <tablePart r:id="rId10"/>
    <tablePart r:id="rId7"/>
    <tablePart r:id="rId9"/>
    <tablePart r:id="rId6"/>
    <tablePart r:id="rId8"/>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3E67B-7A39-4CAB-9711-4BDBA92A59AD}">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5.00390625" style="5" customWidth="1"/>
    <col min="2" max="2" width="28.57421875" style="5" customWidth="1"/>
    <col min="3" max="3" width="66.28125" style="5" customWidth="1"/>
    <col min="4" max="4" width="56.28125" style="5" customWidth="1"/>
    <col min="5" max="5" width="15.140625" style="5" customWidth="1"/>
    <col min="6" max="6" width="16.2812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199</v>
      </c>
      <c r="B1" s="294"/>
      <c r="C1" s="39" t="s">
        <v>16</v>
      </c>
      <c r="D1" s="40">
        <f>Projectinformatie!C17</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236"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232"/>
      <c r="D29" s="12" t="s">
        <v>62</v>
      </c>
      <c r="E29" s="235">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33"/>
      <c r="D30" s="9"/>
      <c r="E30" s="233"/>
      <c r="F30" s="145"/>
      <c r="G30" s="23"/>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34"/>
      <c r="D31" s="11"/>
      <c r="E31" s="234"/>
      <c r="F31" s="145"/>
      <c r="G31" s="29"/>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$G$6*Tabel3421114115125135[[#This Row],[subsidie percentage]]</f>
        <v>0</v>
      </c>
      <c r="CU41" s="203"/>
      <c r="CV41" s="204"/>
      <c r="CW41" s="203"/>
      <c r="CX41" s="203"/>
      <c r="CY41" s="203"/>
    </row>
    <row r="42" spans="1:103" ht="12.75">
      <c r="A42" s="192" t="s">
        <v>93</v>
      </c>
      <c r="B42" s="173"/>
      <c r="C42" s="190"/>
      <c r="D42" s="218">
        <f>$G$14*Tabel3421114115125135[[#This Row],[subsidie percentage]]</f>
        <v>0</v>
      </c>
      <c r="CU42" s="203"/>
      <c r="CV42" s="203"/>
      <c r="CW42" s="203"/>
      <c r="CX42" s="203"/>
      <c r="CY42" s="203"/>
    </row>
    <row r="43" spans="1:103" ht="12.75">
      <c r="A43" s="192" t="s">
        <v>94</v>
      </c>
      <c r="B43" s="173"/>
      <c r="C43" s="190"/>
      <c r="D43" s="218">
        <f>$G$20*Tabel3421114115125135[[#This Row],[subsidie percentage]]</f>
        <v>0</v>
      </c>
      <c r="CU43" s="203"/>
      <c r="CV43" s="203"/>
      <c r="CW43" s="203"/>
      <c r="CX43" s="203"/>
      <c r="CY43" s="203"/>
    </row>
    <row r="44" spans="1:103" ht="12.75">
      <c r="A44" s="192" t="s">
        <v>95</v>
      </c>
      <c r="B44" s="173"/>
      <c r="C44" s="190"/>
      <c r="D44" s="218">
        <f>$G$26*Tabel3421114115125135[[#This Row],[subsidie percentage]]</f>
        <v>0</v>
      </c>
      <c r="CU44" s="203"/>
      <c r="CV44" s="203"/>
      <c r="CW44" s="203"/>
      <c r="CX44" s="204"/>
      <c r="CY44" s="203"/>
    </row>
    <row r="45" spans="1:103" ht="12.75">
      <c r="A45" s="192" t="s">
        <v>96</v>
      </c>
      <c r="B45" s="173"/>
      <c r="C45" s="190"/>
      <c r="D45" s="218">
        <f>$G$32*Tabel3421114115125135[[#This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R1:BC1"/>
    <mergeCell ref="A47:B47"/>
    <mergeCell ref="A48:B48"/>
    <mergeCell ref="A1:B1"/>
    <mergeCell ref="H1:S1"/>
    <mergeCell ref="T1:AE1"/>
    <mergeCell ref="AF1:AQ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5"/>
    <tablePart r:id="rId3"/>
    <tablePart r:id="rId7"/>
    <tablePart r:id="rId2"/>
    <tablePart r:id="rId6"/>
    <tablePart r:id="rId9"/>
    <tablePart r:id="rId4"/>
    <tablePart r:id="rId8"/>
    <tablePart r:id="rId1"/>
    <tablePart r:id="rId10"/>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A351F-95E2-4306-94F3-6F1CAED3DE6E}">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5.00390625" style="5" customWidth="1"/>
    <col min="2" max="2" width="28.57421875" style="5" customWidth="1"/>
    <col min="3" max="3" width="66.28125" style="5" customWidth="1"/>
    <col min="4" max="4" width="56.28125" style="5" customWidth="1"/>
    <col min="5" max="5" width="15.140625" style="5" customWidth="1"/>
    <col min="6" max="6" width="16.2812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198</v>
      </c>
      <c r="B1" s="294"/>
      <c r="C1" s="39" t="s">
        <v>16</v>
      </c>
      <c r="D1" s="40">
        <f>Projectinformatie!C18</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236"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232"/>
      <c r="D29" s="12" t="s">
        <v>62</v>
      </c>
      <c r="E29" s="235">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33"/>
      <c r="D30" s="9"/>
      <c r="E30" s="233"/>
      <c r="F30" s="145"/>
      <c r="G30" s="23"/>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34"/>
      <c r="D31" s="11"/>
      <c r="E31" s="234"/>
      <c r="F31" s="145"/>
      <c r="G31" s="29"/>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$G$6*Tabel3421114115125135145[[#This Row],[subsidie percentage]]</f>
        <v>0</v>
      </c>
      <c r="CU41" s="203"/>
      <c r="CV41" s="204"/>
      <c r="CW41" s="203"/>
      <c r="CX41" s="203"/>
      <c r="CY41" s="203"/>
    </row>
    <row r="42" spans="1:103" ht="12.75">
      <c r="A42" s="192" t="s">
        <v>93</v>
      </c>
      <c r="B42" s="173"/>
      <c r="C42" s="190"/>
      <c r="D42" s="218">
        <f>$G$14*Tabel3421114115125135145[[#This Row],[subsidie percentage]]</f>
        <v>0</v>
      </c>
      <c r="CU42" s="203"/>
      <c r="CV42" s="203"/>
      <c r="CW42" s="203"/>
      <c r="CX42" s="203"/>
      <c r="CY42" s="203"/>
    </row>
    <row r="43" spans="1:103" ht="12.75">
      <c r="A43" s="192" t="s">
        <v>94</v>
      </c>
      <c r="B43" s="173"/>
      <c r="C43" s="190"/>
      <c r="D43" s="218">
        <f>$G$20*Tabel3421114115125135145[[#This Row],[subsidie percentage]]</f>
        <v>0</v>
      </c>
      <c r="CU43" s="203"/>
      <c r="CV43" s="203"/>
      <c r="CW43" s="203"/>
      <c r="CX43" s="203"/>
      <c r="CY43" s="203"/>
    </row>
    <row r="44" spans="1:103" ht="12.75">
      <c r="A44" s="192" t="s">
        <v>95</v>
      </c>
      <c r="B44" s="173"/>
      <c r="C44" s="190"/>
      <c r="D44" s="218">
        <f>$G$26*Tabel3421114115125135145[[#This Row],[subsidie percentage]]</f>
        <v>0</v>
      </c>
      <c r="CU44" s="203"/>
      <c r="CV44" s="203"/>
      <c r="CW44" s="203"/>
      <c r="CX44" s="204"/>
      <c r="CY44" s="203"/>
    </row>
    <row r="45" spans="1:103" ht="12.75">
      <c r="A45" s="192" t="s">
        <v>96</v>
      </c>
      <c r="B45" s="173"/>
      <c r="C45" s="190"/>
      <c r="D45" s="218">
        <f>$G$32*Tabel3421114115125135145[[#This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R1:BC1"/>
    <mergeCell ref="A47:B47"/>
    <mergeCell ref="A48:B48"/>
    <mergeCell ref="A1:B1"/>
    <mergeCell ref="H1:S1"/>
    <mergeCell ref="T1:AE1"/>
    <mergeCell ref="AF1:AQ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2"/>
    <tablePart r:id="rId3"/>
    <tablePart r:id="rId4"/>
    <tablePart r:id="rId9"/>
    <tablePart r:id="rId1"/>
    <tablePart r:id="rId8"/>
    <tablePart r:id="rId6"/>
    <tablePart r:id="rId10"/>
    <tablePart r:id="rId7"/>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R27"/>
  <sheetViews>
    <sheetView workbookViewId="0" topLeftCell="A1">
      <selection activeCell="D30" sqref="D30"/>
    </sheetView>
  </sheetViews>
  <sheetFormatPr defaultColWidth="9.140625" defaultRowHeight="12.75"/>
  <cols>
    <col min="1" max="1" width="23.28125" style="5" customWidth="1"/>
    <col min="2" max="2" width="26.00390625" style="5" customWidth="1"/>
    <col min="3" max="3" width="31.00390625" style="5" customWidth="1"/>
    <col min="4" max="4" width="38.7109375" style="5" customWidth="1"/>
    <col min="5" max="5" width="16.00390625" style="5" customWidth="1"/>
    <col min="6" max="6" width="9.140625" style="5" customWidth="1"/>
    <col min="7" max="16384" width="9.140625" style="5" customWidth="1"/>
  </cols>
  <sheetData>
    <row r="1" spans="1:44" ht="15" customHeight="1" thickBot="1">
      <c r="A1" s="86" t="s">
        <v>1</v>
      </c>
      <c r="B1" s="87"/>
      <c r="C1" s="223"/>
      <c r="D1" s="223"/>
      <c r="E1" s="221"/>
      <c r="AR1" s="224"/>
    </row>
    <row r="2" ht="15" customHeight="1">
      <c r="AR2" s="224" t="s">
        <v>99</v>
      </c>
    </row>
    <row r="3" ht="15" customHeight="1" thickBot="1">
      <c r="AR3" s="224"/>
    </row>
    <row r="4" spans="1:44" ht="15" customHeight="1" thickBot="1">
      <c r="A4" s="250" t="s">
        <v>66</v>
      </c>
      <c r="B4" s="94" t="s">
        <v>2</v>
      </c>
      <c r="C4" s="96" t="s">
        <v>33</v>
      </c>
      <c r="D4" s="96" t="s">
        <v>3</v>
      </c>
      <c r="E4" s="96" t="s">
        <v>25</v>
      </c>
      <c r="AR4" s="224" t="s">
        <v>172</v>
      </c>
    </row>
    <row r="5" spans="1:44" ht="15" customHeight="1">
      <c r="A5" s="251">
        <v>1</v>
      </c>
      <c r="B5" s="16" t="s">
        <v>4</v>
      </c>
      <c r="C5" s="7"/>
      <c r="D5" s="7"/>
      <c r="E5" s="7"/>
      <c r="G5" s="66"/>
      <c r="AR5" s="224" t="s">
        <v>171</v>
      </c>
    </row>
    <row r="6" spans="1:44" ht="15" customHeight="1">
      <c r="A6" s="252">
        <v>2</v>
      </c>
      <c r="B6" s="14" t="s">
        <v>5</v>
      </c>
      <c r="C6" s="7"/>
      <c r="D6" s="7"/>
      <c r="E6" s="8"/>
      <c r="AR6" s="224" t="s">
        <v>170</v>
      </c>
    </row>
    <row r="7" spans="1:44" ht="15" customHeight="1">
      <c r="A7" s="252">
        <v>3</v>
      </c>
      <c r="B7" s="14" t="s">
        <v>6</v>
      </c>
      <c r="C7" s="7"/>
      <c r="D7" s="7"/>
      <c r="E7" s="8"/>
      <c r="AR7" s="224" t="s">
        <v>173</v>
      </c>
    </row>
    <row r="8" spans="1:44" ht="15" customHeight="1">
      <c r="A8" s="252">
        <v>4</v>
      </c>
      <c r="B8" s="14" t="s">
        <v>7</v>
      </c>
      <c r="C8" s="7"/>
      <c r="D8" s="7"/>
      <c r="E8" s="8"/>
      <c r="AR8" s="224" t="s">
        <v>174</v>
      </c>
    </row>
    <row r="9" spans="1:44" ht="15" customHeight="1">
      <c r="A9" s="252">
        <v>5</v>
      </c>
      <c r="B9" s="14" t="s">
        <v>8</v>
      </c>
      <c r="C9" s="7"/>
      <c r="D9" s="7"/>
      <c r="E9" s="8"/>
      <c r="AR9" s="224"/>
    </row>
    <row r="10" spans="1:44" ht="15" customHeight="1">
      <c r="A10" s="252">
        <v>6</v>
      </c>
      <c r="B10" s="14" t="s">
        <v>9</v>
      </c>
      <c r="C10" s="7"/>
      <c r="D10" s="7"/>
      <c r="E10" s="8"/>
      <c r="AR10" s="224"/>
    </row>
    <row r="11" spans="1:44" ht="15" customHeight="1">
      <c r="A11" s="252">
        <v>7</v>
      </c>
      <c r="B11" s="14" t="s">
        <v>10</v>
      </c>
      <c r="C11" s="7"/>
      <c r="D11" s="7"/>
      <c r="E11" s="8"/>
      <c r="AR11" s="203"/>
    </row>
    <row r="12" spans="1:44" ht="15" customHeight="1">
      <c r="A12" s="252">
        <v>8</v>
      </c>
      <c r="B12" s="14" t="s">
        <v>11</v>
      </c>
      <c r="C12" s="7"/>
      <c r="D12" s="7"/>
      <c r="E12" s="8"/>
      <c r="AR12" s="203"/>
    </row>
    <row r="13" spans="1:44" ht="15" customHeight="1">
      <c r="A13" s="252">
        <v>9</v>
      </c>
      <c r="B13" s="14" t="s">
        <v>12</v>
      </c>
      <c r="C13" s="7"/>
      <c r="D13" s="7"/>
      <c r="E13" s="8"/>
      <c r="AR13" s="203"/>
    </row>
    <row r="14" spans="1:44" ht="15" customHeight="1">
      <c r="A14" s="252">
        <v>10</v>
      </c>
      <c r="B14" s="59" t="s">
        <v>13</v>
      </c>
      <c r="C14" s="7"/>
      <c r="D14" s="7"/>
      <c r="E14" s="8"/>
      <c r="AR14" s="203"/>
    </row>
    <row r="15" spans="1:44" ht="15" customHeight="1">
      <c r="A15" s="252">
        <v>11</v>
      </c>
      <c r="B15" s="59" t="s">
        <v>201</v>
      </c>
      <c r="C15" s="7"/>
      <c r="D15" s="7"/>
      <c r="E15" s="8"/>
      <c r="AR15" s="203"/>
    </row>
    <row r="16" spans="1:44" ht="15" customHeight="1">
      <c r="A16" s="252">
        <v>12</v>
      </c>
      <c r="B16" s="59" t="s">
        <v>200</v>
      </c>
      <c r="C16" s="7"/>
      <c r="D16" s="7"/>
      <c r="E16" s="8"/>
      <c r="AR16" s="203"/>
    </row>
    <row r="17" spans="1:44" ht="15" customHeight="1">
      <c r="A17" s="252">
        <v>13</v>
      </c>
      <c r="B17" s="59" t="s">
        <v>199</v>
      </c>
      <c r="C17" s="7"/>
      <c r="D17" s="7"/>
      <c r="E17" s="8"/>
      <c r="AR17" s="203"/>
    </row>
    <row r="18" spans="1:44" ht="15" customHeight="1">
      <c r="A18" s="252">
        <v>14</v>
      </c>
      <c r="B18" s="59" t="s">
        <v>198</v>
      </c>
      <c r="C18" s="7"/>
      <c r="D18" s="7"/>
      <c r="E18" s="8"/>
      <c r="AR18" s="203"/>
    </row>
    <row r="19" spans="1:44" ht="15" customHeight="1">
      <c r="A19" s="252">
        <v>15</v>
      </c>
      <c r="B19" s="59" t="s">
        <v>197</v>
      </c>
      <c r="C19" s="7"/>
      <c r="D19" s="52"/>
      <c r="E19" s="99"/>
      <c r="AR19" s="203"/>
    </row>
    <row r="20" spans="1:44" ht="15" customHeight="1">
      <c r="A20" s="253"/>
      <c r="AR20" s="203"/>
    </row>
    <row r="21" spans="1:44" ht="15" customHeight="1" thickBot="1">
      <c r="A21" s="253"/>
      <c r="AR21" s="203"/>
    </row>
    <row r="22" spans="1:44" ht="15" customHeight="1" thickBot="1">
      <c r="A22" s="254" t="s">
        <v>67</v>
      </c>
      <c r="B22" s="94" t="s">
        <v>14</v>
      </c>
      <c r="C22" s="96" t="s">
        <v>65</v>
      </c>
      <c r="AR22" s="203"/>
    </row>
    <row r="23" spans="1:44" ht="15" customHeight="1">
      <c r="A23" s="255">
        <v>1</v>
      </c>
      <c r="B23" s="6" t="s">
        <v>185</v>
      </c>
      <c r="C23" s="7"/>
      <c r="AR23" s="203"/>
    </row>
    <row r="24" spans="1:3" ht="15" customHeight="1">
      <c r="A24" s="256">
        <v>2</v>
      </c>
      <c r="B24" s="6" t="s">
        <v>185</v>
      </c>
      <c r="C24" s="7"/>
    </row>
    <row r="25" spans="1:3" ht="15" customHeight="1">
      <c r="A25" s="256">
        <v>3</v>
      </c>
      <c r="B25" s="6" t="s">
        <v>185</v>
      </c>
      <c r="C25" s="7"/>
    </row>
    <row r="26" spans="1:3" ht="15" customHeight="1">
      <c r="A26" s="256">
        <v>4</v>
      </c>
      <c r="B26" s="6" t="s">
        <v>185</v>
      </c>
      <c r="C26" s="7"/>
    </row>
    <row r="27" spans="1:3" ht="15" customHeight="1">
      <c r="A27" s="257">
        <v>5</v>
      </c>
      <c r="B27" s="6" t="s">
        <v>185</v>
      </c>
      <c r="C27" s="7"/>
    </row>
  </sheetData>
  <dataValidations count="2">
    <dataValidation type="list" allowBlank="1" showInputMessage="1" showErrorMessage="1" sqref="D5:D20">
      <formula1>"Micro,Klein,Middel,Groot,Kennisinstelling,Overheid"</formula1>
    </dataValidation>
    <dataValidation type="list" allowBlank="1" showInputMessage="1" showErrorMessage="1" sqref="C23:C27">
      <formula1>$AR$1:$AR$12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r:id="rId3"/>
  <tableParts>
    <tablePart r:id="rId2"/>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41E6B-CDC1-4CEF-9275-0214C7B3BC77}">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5.00390625" style="5" customWidth="1"/>
    <col min="2" max="2" width="28.57421875" style="5" customWidth="1"/>
    <col min="3" max="3" width="66.28125" style="5" customWidth="1"/>
    <col min="4" max="4" width="56.28125" style="5" customWidth="1"/>
    <col min="5" max="5" width="15.140625" style="5" customWidth="1"/>
    <col min="6" max="6" width="16.2812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197</v>
      </c>
      <c r="B1" s="294"/>
      <c r="C1" s="39" t="s">
        <v>16</v>
      </c>
      <c r="D1" s="40">
        <f>Projectinformatie!C19</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c r="C23" s="6"/>
      <c r="D23" s="6"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236"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c r="C29" s="232"/>
      <c r="D29" s="12" t="s">
        <v>62</v>
      </c>
      <c r="E29" s="235">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33"/>
      <c r="D30" s="9"/>
      <c r="E30" s="233"/>
      <c r="F30" s="145"/>
      <c r="G30" s="23"/>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34"/>
      <c r="D31" s="11"/>
      <c r="E31" s="234"/>
      <c r="F31" s="145"/>
      <c r="G31" s="29"/>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$G$6*Tabel3421114115125135145155[[#This Row],[subsidie percentage]]</f>
        <v>0</v>
      </c>
      <c r="CU41" s="203"/>
      <c r="CV41" s="204"/>
      <c r="CW41" s="203"/>
      <c r="CX41" s="203"/>
      <c r="CY41" s="203"/>
    </row>
    <row r="42" spans="1:103" ht="12.75">
      <c r="A42" s="192" t="s">
        <v>93</v>
      </c>
      <c r="B42" s="173"/>
      <c r="C42" s="190"/>
      <c r="D42" s="218">
        <f>$G$14*Tabel3421114115125135145155[[#This Row],[subsidie percentage]]</f>
        <v>0</v>
      </c>
      <c r="CU42" s="203"/>
      <c r="CV42" s="203"/>
      <c r="CW42" s="203"/>
      <c r="CX42" s="203"/>
      <c r="CY42" s="203"/>
    </row>
    <row r="43" spans="1:103" ht="12.75">
      <c r="A43" s="192" t="s">
        <v>94</v>
      </c>
      <c r="B43" s="173"/>
      <c r="C43" s="190"/>
      <c r="D43" s="218">
        <f>$G$20*Tabel3421114115125135145155[[#This Row],[subsidie percentage]]</f>
        <v>0</v>
      </c>
      <c r="CU43" s="203"/>
      <c r="CV43" s="203"/>
      <c r="CW43" s="203"/>
      <c r="CX43" s="203"/>
      <c r="CY43" s="203"/>
    </row>
    <row r="44" spans="1:103" ht="12.75">
      <c r="A44" s="192" t="s">
        <v>95</v>
      </c>
      <c r="B44" s="173"/>
      <c r="C44" s="190"/>
      <c r="D44" s="218">
        <f>$G$26*Tabel3421114115125135145155[[#This Row],[subsidie percentage]]</f>
        <v>0</v>
      </c>
      <c r="CU44" s="203"/>
      <c r="CV44" s="203"/>
      <c r="CW44" s="203"/>
      <c r="CX44" s="204"/>
      <c r="CY44" s="203"/>
    </row>
    <row r="45" spans="1:103" ht="12.75">
      <c r="A45" s="192" t="s">
        <v>96</v>
      </c>
      <c r="B45" s="173"/>
      <c r="C45" s="190"/>
      <c r="D45" s="218">
        <f>$G$32*Tabel3421114115125135145155[[#This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R1:BC1"/>
    <mergeCell ref="A47:B47"/>
    <mergeCell ref="A48:B48"/>
    <mergeCell ref="A1:B1"/>
    <mergeCell ref="H1:S1"/>
    <mergeCell ref="T1:AE1"/>
    <mergeCell ref="AF1:AQ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6"/>
    <tablePart r:id="rId2"/>
    <tablePart r:id="rId7"/>
    <tablePart r:id="rId10"/>
    <tablePart r:id="rId1"/>
    <tablePart r:id="rId5"/>
    <tablePart r:id="rId8"/>
    <tablePart r:id="rId4"/>
    <tablePart r:id="rId9"/>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3"/>
  <sheetViews>
    <sheetView workbookViewId="0" topLeftCell="A1">
      <selection activeCell="A2" sqref="A2"/>
    </sheetView>
  </sheetViews>
  <sheetFormatPr defaultColWidth="9.140625" defaultRowHeight="12.75"/>
  <cols>
    <col min="1" max="1" width="17.8515625" style="61" customWidth="1"/>
    <col min="2" max="3" width="24.57421875" style="61" customWidth="1"/>
    <col min="4" max="4" width="11.28125" style="61" customWidth="1"/>
    <col min="5" max="7" width="11.421875" style="61" customWidth="1"/>
    <col min="8" max="8" width="11.00390625" style="61" customWidth="1"/>
    <col min="9" max="9" width="11.57421875" style="61" customWidth="1"/>
    <col min="10" max="10" width="12.140625" style="61" customWidth="1"/>
    <col min="11" max="22" width="10.7109375" style="61" customWidth="1"/>
    <col min="23" max="35" width="9.140625" style="61" customWidth="1"/>
    <col min="36" max="36" width="10.8515625" style="61" customWidth="1"/>
    <col min="37" max="44" width="11.28125" style="61" customWidth="1"/>
    <col min="45" max="45" width="12.140625" style="61" customWidth="1"/>
    <col min="46" max="16384" width="9.140625" style="61" customWidth="1"/>
  </cols>
  <sheetData>
    <row r="1" spans="1:22" s="259" customFormat="1" ht="44.25" customHeight="1">
      <c r="A1" s="258" t="s">
        <v>52</v>
      </c>
      <c r="B1" s="258" t="s">
        <v>53</v>
      </c>
      <c r="C1" s="258" t="s">
        <v>63</v>
      </c>
      <c r="D1" s="258" t="s">
        <v>54</v>
      </c>
      <c r="E1" s="258" t="s">
        <v>55</v>
      </c>
      <c r="F1" s="258" t="s">
        <v>57</v>
      </c>
      <c r="G1" s="258" t="s">
        <v>204</v>
      </c>
      <c r="H1" s="258" t="s">
        <v>202</v>
      </c>
      <c r="I1" s="258" t="s">
        <v>203</v>
      </c>
      <c r="J1" s="258" t="s">
        <v>51</v>
      </c>
      <c r="K1" s="258" t="s">
        <v>175</v>
      </c>
      <c r="L1" s="258" t="s">
        <v>180</v>
      </c>
      <c r="M1" s="258" t="s">
        <v>176</v>
      </c>
      <c r="N1" s="258" t="s">
        <v>181</v>
      </c>
      <c r="O1" s="258" t="s">
        <v>177</v>
      </c>
      <c r="P1" s="258" t="s">
        <v>182</v>
      </c>
      <c r="Q1" s="258" t="s">
        <v>178</v>
      </c>
      <c r="R1" s="258" t="s">
        <v>183</v>
      </c>
      <c r="S1" s="258" t="s">
        <v>179</v>
      </c>
      <c r="T1" s="258" t="s">
        <v>184</v>
      </c>
      <c r="U1" s="258" t="s">
        <v>56</v>
      </c>
      <c r="V1" s="258" t="s">
        <v>27</v>
      </c>
    </row>
    <row r="2" spans="1:22" ht="15" customHeight="1">
      <c r="A2" s="132"/>
      <c r="B2" s="132"/>
      <c r="C2" s="132"/>
      <c r="D2" s="132"/>
      <c r="E2" s="133">
        <f>D2*12</f>
        <v>0</v>
      </c>
      <c r="F2" s="133">
        <f aca="true" t="shared" si="0" ref="F2:F37">E2*1.32</f>
        <v>0</v>
      </c>
      <c r="G2" s="134">
        <f aca="true" t="shared" si="1" ref="G2:G37">F2*1.15</f>
        <v>0</v>
      </c>
      <c r="H2" s="132"/>
      <c r="I2" s="135">
        <f>H2*1720</f>
        <v>0</v>
      </c>
      <c r="J2" s="133">
        <f>IF(D2=0,0,(G2/I2))</f>
        <v>0</v>
      </c>
      <c r="K2" s="132"/>
      <c r="L2" s="133">
        <f>K2*J2</f>
        <v>0</v>
      </c>
      <c r="M2" s="132"/>
      <c r="N2" s="133">
        <f>M2*J2</f>
        <v>0</v>
      </c>
      <c r="O2" s="132"/>
      <c r="P2" s="133">
        <f>O2*J2</f>
        <v>0</v>
      </c>
      <c r="Q2" s="132"/>
      <c r="R2" s="133">
        <f>Q2*J2</f>
        <v>0</v>
      </c>
      <c r="S2" s="132"/>
      <c r="T2" s="133">
        <f>S2*J2</f>
        <v>0</v>
      </c>
      <c r="U2" s="135">
        <f aca="true" t="shared" si="2" ref="U2:U38">K2+M2+O2+Q2+S2</f>
        <v>0</v>
      </c>
      <c r="V2" s="133">
        <f aca="true" t="shared" si="3" ref="V2:V37">IF(D2=0,0,U2*J2)</f>
        <v>0</v>
      </c>
    </row>
    <row r="3" spans="1:22" ht="15" customHeight="1">
      <c r="A3" s="132"/>
      <c r="B3" s="132"/>
      <c r="C3" s="132"/>
      <c r="D3" s="132"/>
      <c r="E3" s="133">
        <f aca="true" t="shared" si="4" ref="E3:E37">D3*12</f>
        <v>0</v>
      </c>
      <c r="F3" s="133">
        <f t="shared" si="0"/>
        <v>0</v>
      </c>
      <c r="G3" s="133">
        <f t="shared" si="1"/>
        <v>0</v>
      </c>
      <c r="H3" s="132"/>
      <c r="I3" s="135">
        <f>H3*1720</f>
        <v>0</v>
      </c>
      <c r="J3" s="133">
        <f aca="true" t="shared" si="5" ref="J3:J37">IF(D3=0,0,(G3/I3))</f>
        <v>0</v>
      </c>
      <c r="K3" s="132"/>
      <c r="L3" s="133">
        <f aca="true" t="shared" si="6" ref="L3:L37">K3*J3</f>
        <v>0</v>
      </c>
      <c r="M3" s="132"/>
      <c r="N3" s="133">
        <f aca="true" t="shared" si="7" ref="N3:N37">M3*J3</f>
        <v>0</v>
      </c>
      <c r="O3" s="132"/>
      <c r="P3" s="133">
        <f aca="true" t="shared" si="8" ref="P3:P37">O3*J3</f>
        <v>0</v>
      </c>
      <c r="Q3" s="132"/>
      <c r="R3" s="133">
        <f aca="true" t="shared" si="9" ref="R3:R37">Q3*J3</f>
        <v>0</v>
      </c>
      <c r="S3" s="132"/>
      <c r="T3" s="133">
        <f aca="true" t="shared" si="10" ref="T3:T37">S3*J3</f>
        <v>0</v>
      </c>
      <c r="U3" s="135">
        <f t="shared" si="2"/>
        <v>0</v>
      </c>
      <c r="V3" s="133">
        <f t="shared" si="3"/>
        <v>0</v>
      </c>
    </row>
    <row r="4" spans="1:22" ht="15" customHeight="1">
      <c r="A4" s="132"/>
      <c r="B4" s="132"/>
      <c r="C4" s="132"/>
      <c r="D4" s="132"/>
      <c r="E4" s="133">
        <f t="shared" si="4"/>
        <v>0</v>
      </c>
      <c r="F4" s="133">
        <f t="shared" si="0"/>
        <v>0</v>
      </c>
      <c r="G4" s="133">
        <f t="shared" si="1"/>
        <v>0</v>
      </c>
      <c r="H4" s="132"/>
      <c r="I4" s="135">
        <f aca="true" t="shared" si="11" ref="I4:I37">H4*1720</f>
        <v>0</v>
      </c>
      <c r="J4" s="133">
        <f t="shared" si="5"/>
        <v>0</v>
      </c>
      <c r="K4" s="132"/>
      <c r="L4" s="133">
        <f t="shared" si="6"/>
        <v>0</v>
      </c>
      <c r="M4" s="132"/>
      <c r="N4" s="133">
        <f t="shared" si="7"/>
        <v>0</v>
      </c>
      <c r="O4" s="132"/>
      <c r="P4" s="133">
        <f t="shared" si="8"/>
        <v>0</v>
      </c>
      <c r="Q4" s="132"/>
      <c r="R4" s="133">
        <f t="shared" si="9"/>
        <v>0</v>
      </c>
      <c r="S4" s="132"/>
      <c r="T4" s="133">
        <f t="shared" si="10"/>
        <v>0</v>
      </c>
      <c r="U4" s="135">
        <f t="shared" si="2"/>
        <v>0</v>
      </c>
      <c r="V4" s="133">
        <f t="shared" si="3"/>
        <v>0</v>
      </c>
    </row>
    <row r="5" spans="1:22" ht="15" customHeight="1">
      <c r="A5" s="132"/>
      <c r="B5" s="132"/>
      <c r="C5" s="132"/>
      <c r="D5" s="132"/>
      <c r="E5" s="133">
        <f t="shared" si="4"/>
        <v>0</v>
      </c>
      <c r="F5" s="133">
        <f t="shared" si="0"/>
        <v>0</v>
      </c>
      <c r="G5" s="133">
        <f t="shared" si="1"/>
        <v>0</v>
      </c>
      <c r="H5" s="132"/>
      <c r="I5" s="135">
        <f t="shared" si="11"/>
        <v>0</v>
      </c>
      <c r="J5" s="133">
        <f t="shared" si="5"/>
        <v>0</v>
      </c>
      <c r="K5" s="132"/>
      <c r="L5" s="133">
        <f t="shared" si="6"/>
        <v>0</v>
      </c>
      <c r="M5" s="132"/>
      <c r="N5" s="133">
        <f t="shared" si="7"/>
        <v>0</v>
      </c>
      <c r="O5" s="132"/>
      <c r="P5" s="133">
        <f t="shared" si="8"/>
        <v>0</v>
      </c>
      <c r="Q5" s="132"/>
      <c r="R5" s="133">
        <f t="shared" si="9"/>
        <v>0</v>
      </c>
      <c r="S5" s="132"/>
      <c r="T5" s="133">
        <f t="shared" si="10"/>
        <v>0</v>
      </c>
      <c r="U5" s="135">
        <f t="shared" si="2"/>
        <v>0</v>
      </c>
      <c r="V5" s="133">
        <f t="shared" si="3"/>
        <v>0</v>
      </c>
    </row>
    <row r="6" spans="1:22" ht="15" customHeight="1">
      <c r="A6" s="132"/>
      <c r="B6" s="132"/>
      <c r="C6" s="132"/>
      <c r="D6" s="132"/>
      <c r="E6" s="133">
        <f t="shared" si="4"/>
        <v>0</v>
      </c>
      <c r="F6" s="133">
        <f t="shared" si="0"/>
        <v>0</v>
      </c>
      <c r="G6" s="133">
        <f t="shared" si="1"/>
        <v>0</v>
      </c>
      <c r="H6" s="132"/>
      <c r="I6" s="135">
        <f t="shared" si="11"/>
        <v>0</v>
      </c>
      <c r="J6" s="133">
        <f t="shared" si="5"/>
        <v>0</v>
      </c>
      <c r="K6" s="132"/>
      <c r="L6" s="133">
        <f t="shared" si="6"/>
        <v>0</v>
      </c>
      <c r="M6" s="132"/>
      <c r="N6" s="133">
        <f t="shared" si="7"/>
        <v>0</v>
      </c>
      <c r="O6" s="132"/>
      <c r="P6" s="133">
        <f t="shared" si="8"/>
        <v>0</v>
      </c>
      <c r="Q6" s="132"/>
      <c r="R6" s="133">
        <f t="shared" si="9"/>
        <v>0</v>
      </c>
      <c r="S6" s="132"/>
      <c r="T6" s="133">
        <f t="shared" si="10"/>
        <v>0</v>
      </c>
      <c r="U6" s="135">
        <f t="shared" si="2"/>
        <v>0</v>
      </c>
      <c r="V6" s="133">
        <f t="shared" si="3"/>
        <v>0</v>
      </c>
    </row>
    <row r="7" spans="1:22" ht="15" customHeight="1">
      <c r="A7" s="132"/>
      <c r="B7" s="132"/>
      <c r="C7" s="132"/>
      <c r="D7" s="132"/>
      <c r="E7" s="133">
        <f t="shared" si="4"/>
        <v>0</v>
      </c>
      <c r="F7" s="133">
        <f t="shared" si="0"/>
        <v>0</v>
      </c>
      <c r="G7" s="133">
        <f t="shared" si="1"/>
        <v>0</v>
      </c>
      <c r="H7" s="132"/>
      <c r="I7" s="135">
        <f t="shared" si="11"/>
        <v>0</v>
      </c>
      <c r="J7" s="133">
        <f t="shared" si="5"/>
        <v>0</v>
      </c>
      <c r="K7" s="132"/>
      <c r="L7" s="133">
        <f t="shared" si="6"/>
        <v>0</v>
      </c>
      <c r="M7" s="132"/>
      <c r="N7" s="133">
        <f t="shared" si="7"/>
        <v>0</v>
      </c>
      <c r="O7" s="132"/>
      <c r="P7" s="133">
        <f t="shared" si="8"/>
        <v>0</v>
      </c>
      <c r="Q7" s="132"/>
      <c r="R7" s="133">
        <f t="shared" si="9"/>
        <v>0</v>
      </c>
      <c r="S7" s="132"/>
      <c r="T7" s="133">
        <f t="shared" si="10"/>
        <v>0</v>
      </c>
      <c r="U7" s="135">
        <f t="shared" si="2"/>
        <v>0</v>
      </c>
      <c r="V7" s="133">
        <f t="shared" si="3"/>
        <v>0</v>
      </c>
    </row>
    <row r="8" spans="1:22" ht="15" customHeight="1">
      <c r="A8" s="132"/>
      <c r="B8" s="132"/>
      <c r="C8" s="132"/>
      <c r="D8" s="132"/>
      <c r="E8" s="133">
        <f t="shared" si="4"/>
        <v>0</v>
      </c>
      <c r="F8" s="133">
        <f t="shared" si="0"/>
        <v>0</v>
      </c>
      <c r="G8" s="133">
        <f t="shared" si="1"/>
        <v>0</v>
      </c>
      <c r="H8" s="132"/>
      <c r="I8" s="135">
        <f t="shared" si="11"/>
        <v>0</v>
      </c>
      <c r="J8" s="133">
        <f t="shared" si="5"/>
        <v>0</v>
      </c>
      <c r="K8" s="132"/>
      <c r="L8" s="133">
        <f t="shared" si="6"/>
        <v>0</v>
      </c>
      <c r="M8" s="132"/>
      <c r="N8" s="133">
        <f t="shared" si="7"/>
        <v>0</v>
      </c>
      <c r="O8" s="132"/>
      <c r="P8" s="133">
        <f t="shared" si="8"/>
        <v>0</v>
      </c>
      <c r="Q8" s="132"/>
      <c r="R8" s="133">
        <f t="shared" si="9"/>
        <v>0</v>
      </c>
      <c r="S8" s="132"/>
      <c r="T8" s="133">
        <f t="shared" si="10"/>
        <v>0</v>
      </c>
      <c r="U8" s="135">
        <f t="shared" si="2"/>
        <v>0</v>
      </c>
      <c r="V8" s="133">
        <f t="shared" si="3"/>
        <v>0</v>
      </c>
    </row>
    <row r="9" spans="1:22" ht="15" customHeight="1">
      <c r="A9" s="132"/>
      <c r="B9" s="132"/>
      <c r="C9" s="132"/>
      <c r="D9" s="132"/>
      <c r="E9" s="133">
        <f t="shared" si="4"/>
        <v>0</v>
      </c>
      <c r="F9" s="133">
        <f t="shared" si="0"/>
        <v>0</v>
      </c>
      <c r="G9" s="133">
        <f t="shared" si="1"/>
        <v>0</v>
      </c>
      <c r="H9" s="132"/>
      <c r="I9" s="135">
        <f t="shared" si="11"/>
        <v>0</v>
      </c>
      <c r="J9" s="133">
        <f t="shared" si="5"/>
        <v>0</v>
      </c>
      <c r="K9" s="132"/>
      <c r="L9" s="133">
        <f t="shared" si="6"/>
        <v>0</v>
      </c>
      <c r="M9" s="132"/>
      <c r="N9" s="133">
        <f t="shared" si="7"/>
        <v>0</v>
      </c>
      <c r="O9" s="132"/>
      <c r="P9" s="133">
        <f t="shared" si="8"/>
        <v>0</v>
      </c>
      <c r="Q9" s="132"/>
      <c r="R9" s="133">
        <f t="shared" si="9"/>
        <v>0</v>
      </c>
      <c r="S9" s="132"/>
      <c r="T9" s="133">
        <f t="shared" si="10"/>
        <v>0</v>
      </c>
      <c r="U9" s="135">
        <f t="shared" si="2"/>
        <v>0</v>
      </c>
      <c r="V9" s="133">
        <f t="shared" si="3"/>
        <v>0</v>
      </c>
    </row>
    <row r="10" spans="1:22" ht="15" customHeight="1">
      <c r="A10" s="132"/>
      <c r="B10" s="132"/>
      <c r="C10" s="132"/>
      <c r="D10" s="132"/>
      <c r="E10" s="133">
        <f t="shared" si="4"/>
        <v>0</v>
      </c>
      <c r="F10" s="133">
        <f t="shared" si="0"/>
        <v>0</v>
      </c>
      <c r="G10" s="133">
        <f t="shared" si="1"/>
        <v>0</v>
      </c>
      <c r="H10" s="132"/>
      <c r="I10" s="135">
        <f t="shared" si="11"/>
        <v>0</v>
      </c>
      <c r="J10" s="133">
        <f t="shared" si="5"/>
        <v>0</v>
      </c>
      <c r="K10" s="132"/>
      <c r="L10" s="133">
        <f t="shared" si="6"/>
        <v>0</v>
      </c>
      <c r="M10" s="132"/>
      <c r="N10" s="133">
        <f t="shared" si="7"/>
        <v>0</v>
      </c>
      <c r="O10" s="132"/>
      <c r="P10" s="133">
        <f t="shared" si="8"/>
        <v>0</v>
      </c>
      <c r="Q10" s="132"/>
      <c r="R10" s="133">
        <f t="shared" si="9"/>
        <v>0</v>
      </c>
      <c r="S10" s="132"/>
      <c r="T10" s="133">
        <f t="shared" si="10"/>
        <v>0</v>
      </c>
      <c r="U10" s="135">
        <f t="shared" si="2"/>
        <v>0</v>
      </c>
      <c r="V10" s="133">
        <f t="shared" si="3"/>
        <v>0</v>
      </c>
    </row>
    <row r="11" spans="1:22" ht="15" customHeight="1">
      <c r="A11" s="132"/>
      <c r="B11" s="132"/>
      <c r="C11" s="132"/>
      <c r="D11" s="132"/>
      <c r="E11" s="133">
        <f t="shared" si="4"/>
        <v>0</v>
      </c>
      <c r="F11" s="133">
        <f t="shared" si="0"/>
        <v>0</v>
      </c>
      <c r="G11" s="133">
        <f t="shared" si="1"/>
        <v>0</v>
      </c>
      <c r="H11" s="132"/>
      <c r="I11" s="135">
        <f t="shared" si="11"/>
        <v>0</v>
      </c>
      <c r="J11" s="133">
        <f t="shared" si="5"/>
        <v>0</v>
      </c>
      <c r="K11" s="132"/>
      <c r="L11" s="133">
        <f t="shared" si="6"/>
        <v>0</v>
      </c>
      <c r="M11" s="132"/>
      <c r="N11" s="133">
        <f t="shared" si="7"/>
        <v>0</v>
      </c>
      <c r="O11" s="132"/>
      <c r="P11" s="133">
        <f t="shared" si="8"/>
        <v>0</v>
      </c>
      <c r="Q11" s="132"/>
      <c r="R11" s="133">
        <f t="shared" si="9"/>
        <v>0</v>
      </c>
      <c r="S11" s="132"/>
      <c r="T11" s="133">
        <f t="shared" si="10"/>
        <v>0</v>
      </c>
      <c r="U11" s="135">
        <f t="shared" si="2"/>
        <v>0</v>
      </c>
      <c r="V11" s="133">
        <f t="shared" si="3"/>
        <v>0</v>
      </c>
    </row>
    <row r="12" spans="1:22" ht="15" customHeight="1">
      <c r="A12" s="132"/>
      <c r="B12" s="132"/>
      <c r="C12" s="132"/>
      <c r="D12" s="132"/>
      <c r="E12" s="133">
        <f t="shared" si="4"/>
        <v>0</v>
      </c>
      <c r="F12" s="133">
        <f t="shared" si="0"/>
        <v>0</v>
      </c>
      <c r="G12" s="133">
        <f t="shared" si="1"/>
        <v>0</v>
      </c>
      <c r="H12" s="132"/>
      <c r="I12" s="135">
        <f t="shared" si="11"/>
        <v>0</v>
      </c>
      <c r="J12" s="133">
        <f t="shared" si="5"/>
        <v>0</v>
      </c>
      <c r="K12" s="132"/>
      <c r="L12" s="133">
        <f t="shared" si="6"/>
        <v>0</v>
      </c>
      <c r="M12" s="132"/>
      <c r="N12" s="133">
        <f t="shared" si="7"/>
        <v>0</v>
      </c>
      <c r="O12" s="132"/>
      <c r="P12" s="133">
        <f t="shared" si="8"/>
        <v>0</v>
      </c>
      <c r="Q12" s="132"/>
      <c r="R12" s="133">
        <f t="shared" si="9"/>
        <v>0</v>
      </c>
      <c r="S12" s="132"/>
      <c r="T12" s="133">
        <f t="shared" si="10"/>
        <v>0</v>
      </c>
      <c r="U12" s="135">
        <f t="shared" si="2"/>
        <v>0</v>
      </c>
      <c r="V12" s="133">
        <f t="shared" si="3"/>
        <v>0</v>
      </c>
    </row>
    <row r="13" spans="1:22" ht="15" customHeight="1">
      <c r="A13" s="132"/>
      <c r="B13" s="132"/>
      <c r="C13" s="132"/>
      <c r="D13" s="132"/>
      <c r="E13" s="133">
        <f t="shared" si="4"/>
        <v>0</v>
      </c>
      <c r="F13" s="133">
        <f t="shared" si="0"/>
        <v>0</v>
      </c>
      <c r="G13" s="133">
        <f t="shared" si="1"/>
        <v>0</v>
      </c>
      <c r="H13" s="132"/>
      <c r="I13" s="135">
        <f t="shared" si="11"/>
        <v>0</v>
      </c>
      <c r="J13" s="133">
        <f t="shared" si="5"/>
        <v>0</v>
      </c>
      <c r="K13" s="132"/>
      <c r="L13" s="133">
        <f t="shared" si="6"/>
        <v>0</v>
      </c>
      <c r="M13" s="132"/>
      <c r="N13" s="133">
        <f t="shared" si="7"/>
        <v>0</v>
      </c>
      <c r="O13" s="132"/>
      <c r="P13" s="133">
        <f t="shared" si="8"/>
        <v>0</v>
      </c>
      <c r="Q13" s="132"/>
      <c r="R13" s="133">
        <f t="shared" si="9"/>
        <v>0</v>
      </c>
      <c r="S13" s="132"/>
      <c r="T13" s="133">
        <f t="shared" si="10"/>
        <v>0</v>
      </c>
      <c r="U13" s="135">
        <f t="shared" si="2"/>
        <v>0</v>
      </c>
      <c r="V13" s="133">
        <f t="shared" si="3"/>
        <v>0</v>
      </c>
    </row>
    <row r="14" spans="1:22" ht="15" customHeight="1">
      <c r="A14" s="132"/>
      <c r="B14" s="132"/>
      <c r="C14" s="132"/>
      <c r="D14" s="132"/>
      <c r="E14" s="133">
        <f t="shared" si="4"/>
        <v>0</v>
      </c>
      <c r="F14" s="133">
        <f t="shared" si="0"/>
        <v>0</v>
      </c>
      <c r="G14" s="133">
        <f t="shared" si="1"/>
        <v>0</v>
      </c>
      <c r="H14" s="132"/>
      <c r="I14" s="135">
        <f t="shared" si="11"/>
        <v>0</v>
      </c>
      <c r="J14" s="133">
        <f t="shared" si="5"/>
        <v>0</v>
      </c>
      <c r="K14" s="132"/>
      <c r="L14" s="133">
        <f t="shared" si="6"/>
        <v>0</v>
      </c>
      <c r="M14" s="132"/>
      <c r="N14" s="133">
        <f t="shared" si="7"/>
        <v>0</v>
      </c>
      <c r="O14" s="132"/>
      <c r="P14" s="133">
        <f t="shared" si="8"/>
        <v>0</v>
      </c>
      <c r="Q14" s="132"/>
      <c r="R14" s="133">
        <f t="shared" si="9"/>
        <v>0</v>
      </c>
      <c r="S14" s="132"/>
      <c r="T14" s="133">
        <f t="shared" si="10"/>
        <v>0</v>
      </c>
      <c r="U14" s="135">
        <f t="shared" si="2"/>
        <v>0</v>
      </c>
      <c r="V14" s="133">
        <f t="shared" si="3"/>
        <v>0</v>
      </c>
    </row>
    <row r="15" spans="1:22" ht="15" customHeight="1">
      <c r="A15" s="132"/>
      <c r="B15" s="132"/>
      <c r="C15" s="132"/>
      <c r="D15" s="132"/>
      <c r="E15" s="133">
        <f t="shared" si="4"/>
        <v>0</v>
      </c>
      <c r="F15" s="133">
        <f t="shared" si="0"/>
        <v>0</v>
      </c>
      <c r="G15" s="133">
        <f t="shared" si="1"/>
        <v>0</v>
      </c>
      <c r="H15" s="132"/>
      <c r="I15" s="135">
        <f t="shared" si="11"/>
        <v>0</v>
      </c>
      <c r="J15" s="133">
        <f t="shared" si="5"/>
        <v>0</v>
      </c>
      <c r="K15" s="132"/>
      <c r="L15" s="133">
        <f t="shared" si="6"/>
        <v>0</v>
      </c>
      <c r="M15" s="132"/>
      <c r="N15" s="133">
        <f t="shared" si="7"/>
        <v>0</v>
      </c>
      <c r="O15" s="132"/>
      <c r="P15" s="133">
        <f t="shared" si="8"/>
        <v>0</v>
      </c>
      <c r="Q15" s="132"/>
      <c r="R15" s="133">
        <f t="shared" si="9"/>
        <v>0</v>
      </c>
      <c r="S15" s="132"/>
      <c r="T15" s="133">
        <f t="shared" si="10"/>
        <v>0</v>
      </c>
      <c r="U15" s="135">
        <f t="shared" si="2"/>
        <v>0</v>
      </c>
      <c r="V15" s="133">
        <f t="shared" si="3"/>
        <v>0</v>
      </c>
    </row>
    <row r="16" spans="1:22" ht="15" customHeight="1">
      <c r="A16" s="132"/>
      <c r="B16" s="132"/>
      <c r="C16" s="132"/>
      <c r="D16" s="132"/>
      <c r="E16" s="133">
        <f t="shared" si="4"/>
        <v>0</v>
      </c>
      <c r="F16" s="133">
        <f t="shared" si="0"/>
        <v>0</v>
      </c>
      <c r="G16" s="133">
        <f t="shared" si="1"/>
        <v>0</v>
      </c>
      <c r="H16" s="132"/>
      <c r="I16" s="135">
        <f t="shared" si="11"/>
        <v>0</v>
      </c>
      <c r="J16" s="133">
        <f t="shared" si="5"/>
        <v>0</v>
      </c>
      <c r="K16" s="132"/>
      <c r="L16" s="133">
        <f t="shared" si="6"/>
        <v>0</v>
      </c>
      <c r="M16" s="132"/>
      <c r="N16" s="133">
        <f t="shared" si="7"/>
        <v>0</v>
      </c>
      <c r="O16" s="132"/>
      <c r="P16" s="133">
        <f t="shared" si="8"/>
        <v>0</v>
      </c>
      <c r="Q16" s="132"/>
      <c r="R16" s="133">
        <f t="shared" si="9"/>
        <v>0</v>
      </c>
      <c r="S16" s="132"/>
      <c r="T16" s="133">
        <f t="shared" si="10"/>
        <v>0</v>
      </c>
      <c r="U16" s="135">
        <f t="shared" si="2"/>
        <v>0</v>
      </c>
      <c r="V16" s="133">
        <f t="shared" si="3"/>
        <v>0</v>
      </c>
    </row>
    <row r="17" spans="1:22" ht="15" customHeight="1">
      <c r="A17" s="132"/>
      <c r="B17" s="132"/>
      <c r="C17" s="132"/>
      <c r="D17" s="132"/>
      <c r="E17" s="133">
        <f t="shared" si="4"/>
        <v>0</v>
      </c>
      <c r="F17" s="133">
        <f t="shared" si="0"/>
        <v>0</v>
      </c>
      <c r="G17" s="133">
        <f t="shared" si="1"/>
        <v>0</v>
      </c>
      <c r="H17" s="132"/>
      <c r="I17" s="135">
        <f t="shared" si="11"/>
        <v>0</v>
      </c>
      <c r="J17" s="133">
        <f t="shared" si="5"/>
        <v>0</v>
      </c>
      <c r="K17" s="132"/>
      <c r="L17" s="133">
        <f t="shared" si="6"/>
        <v>0</v>
      </c>
      <c r="M17" s="132"/>
      <c r="N17" s="133">
        <f t="shared" si="7"/>
        <v>0</v>
      </c>
      <c r="O17" s="132"/>
      <c r="P17" s="133">
        <f t="shared" si="8"/>
        <v>0</v>
      </c>
      <c r="Q17" s="132"/>
      <c r="R17" s="133">
        <f t="shared" si="9"/>
        <v>0</v>
      </c>
      <c r="S17" s="132"/>
      <c r="T17" s="133">
        <f t="shared" si="10"/>
        <v>0</v>
      </c>
      <c r="U17" s="135">
        <f t="shared" si="2"/>
        <v>0</v>
      </c>
      <c r="V17" s="133">
        <f t="shared" si="3"/>
        <v>0</v>
      </c>
    </row>
    <row r="18" spans="1:22" ht="15" customHeight="1">
      <c r="A18" s="132"/>
      <c r="B18" s="132"/>
      <c r="C18" s="132"/>
      <c r="D18" s="132"/>
      <c r="E18" s="133">
        <f t="shared" si="4"/>
        <v>0</v>
      </c>
      <c r="F18" s="133">
        <f t="shared" si="0"/>
        <v>0</v>
      </c>
      <c r="G18" s="133">
        <f t="shared" si="1"/>
        <v>0</v>
      </c>
      <c r="H18" s="132"/>
      <c r="I18" s="135">
        <f t="shared" si="11"/>
        <v>0</v>
      </c>
      <c r="J18" s="133">
        <f t="shared" si="5"/>
        <v>0</v>
      </c>
      <c r="K18" s="132"/>
      <c r="L18" s="133">
        <f t="shared" si="6"/>
        <v>0</v>
      </c>
      <c r="M18" s="132"/>
      <c r="N18" s="133">
        <f t="shared" si="7"/>
        <v>0</v>
      </c>
      <c r="O18" s="132"/>
      <c r="P18" s="133">
        <f t="shared" si="8"/>
        <v>0</v>
      </c>
      <c r="Q18" s="132"/>
      <c r="R18" s="133">
        <f t="shared" si="9"/>
        <v>0</v>
      </c>
      <c r="S18" s="132"/>
      <c r="T18" s="133">
        <f t="shared" si="10"/>
        <v>0</v>
      </c>
      <c r="U18" s="135">
        <f t="shared" si="2"/>
        <v>0</v>
      </c>
      <c r="V18" s="133">
        <f t="shared" si="3"/>
        <v>0</v>
      </c>
    </row>
    <row r="19" spans="1:22" ht="15" customHeight="1">
      <c r="A19" s="132"/>
      <c r="B19" s="132"/>
      <c r="C19" s="132"/>
      <c r="D19" s="132"/>
      <c r="E19" s="133">
        <f t="shared" si="4"/>
        <v>0</v>
      </c>
      <c r="F19" s="133">
        <f t="shared" si="0"/>
        <v>0</v>
      </c>
      <c r="G19" s="133">
        <f t="shared" si="1"/>
        <v>0</v>
      </c>
      <c r="H19" s="132"/>
      <c r="I19" s="135">
        <f t="shared" si="11"/>
        <v>0</v>
      </c>
      <c r="J19" s="133">
        <f t="shared" si="5"/>
        <v>0</v>
      </c>
      <c r="K19" s="132"/>
      <c r="L19" s="133">
        <f t="shared" si="6"/>
        <v>0</v>
      </c>
      <c r="M19" s="132"/>
      <c r="N19" s="133">
        <f t="shared" si="7"/>
        <v>0</v>
      </c>
      <c r="O19" s="132"/>
      <c r="P19" s="133">
        <f t="shared" si="8"/>
        <v>0</v>
      </c>
      <c r="Q19" s="132"/>
      <c r="R19" s="133">
        <f t="shared" si="9"/>
        <v>0</v>
      </c>
      <c r="S19" s="132"/>
      <c r="T19" s="133">
        <f t="shared" si="10"/>
        <v>0</v>
      </c>
      <c r="U19" s="135">
        <f t="shared" si="2"/>
        <v>0</v>
      </c>
      <c r="V19" s="133">
        <f t="shared" si="3"/>
        <v>0</v>
      </c>
    </row>
    <row r="20" spans="1:22" ht="15" customHeight="1">
      <c r="A20" s="132"/>
      <c r="B20" s="132"/>
      <c r="C20" s="132"/>
      <c r="D20" s="132"/>
      <c r="E20" s="133">
        <f t="shared" si="4"/>
        <v>0</v>
      </c>
      <c r="F20" s="133">
        <f t="shared" si="0"/>
        <v>0</v>
      </c>
      <c r="G20" s="133">
        <f t="shared" si="1"/>
        <v>0</v>
      </c>
      <c r="H20" s="132"/>
      <c r="I20" s="135">
        <f t="shared" si="11"/>
        <v>0</v>
      </c>
      <c r="J20" s="133">
        <f t="shared" si="5"/>
        <v>0</v>
      </c>
      <c r="K20" s="132"/>
      <c r="L20" s="133">
        <f t="shared" si="6"/>
        <v>0</v>
      </c>
      <c r="M20" s="132"/>
      <c r="N20" s="133">
        <f t="shared" si="7"/>
        <v>0</v>
      </c>
      <c r="O20" s="132"/>
      <c r="P20" s="133">
        <f t="shared" si="8"/>
        <v>0</v>
      </c>
      <c r="Q20" s="132"/>
      <c r="R20" s="133">
        <f t="shared" si="9"/>
        <v>0</v>
      </c>
      <c r="S20" s="132"/>
      <c r="T20" s="133">
        <f t="shared" si="10"/>
        <v>0</v>
      </c>
      <c r="U20" s="135">
        <f t="shared" si="2"/>
        <v>0</v>
      </c>
      <c r="V20" s="133">
        <f t="shared" si="3"/>
        <v>0</v>
      </c>
    </row>
    <row r="21" spans="1:22" ht="15" customHeight="1">
      <c r="A21" s="132"/>
      <c r="B21" s="132"/>
      <c r="C21" s="132"/>
      <c r="D21" s="132"/>
      <c r="E21" s="133">
        <f t="shared" si="4"/>
        <v>0</v>
      </c>
      <c r="F21" s="133">
        <f t="shared" si="0"/>
        <v>0</v>
      </c>
      <c r="G21" s="133">
        <f t="shared" si="1"/>
        <v>0</v>
      </c>
      <c r="H21" s="132"/>
      <c r="I21" s="135">
        <f t="shared" si="11"/>
        <v>0</v>
      </c>
      <c r="J21" s="133">
        <f t="shared" si="5"/>
        <v>0</v>
      </c>
      <c r="K21" s="132"/>
      <c r="L21" s="133">
        <f t="shared" si="6"/>
        <v>0</v>
      </c>
      <c r="M21" s="132"/>
      <c r="N21" s="133">
        <f t="shared" si="7"/>
        <v>0</v>
      </c>
      <c r="O21" s="132"/>
      <c r="P21" s="133">
        <f t="shared" si="8"/>
        <v>0</v>
      </c>
      <c r="Q21" s="132"/>
      <c r="R21" s="133">
        <f t="shared" si="9"/>
        <v>0</v>
      </c>
      <c r="S21" s="132"/>
      <c r="T21" s="133">
        <f t="shared" si="10"/>
        <v>0</v>
      </c>
      <c r="U21" s="135">
        <f t="shared" si="2"/>
        <v>0</v>
      </c>
      <c r="V21" s="133">
        <f t="shared" si="3"/>
        <v>0</v>
      </c>
    </row>
    <row r="22" spans="1:22" ht="15" customHeight="1">
      <c r="A22" s="132"/>
      <c r="B22" s="132"/>
      <c r="C22" s="132"/>
      <c r="D22" s="132"/>
      <c r="E22" s="133">
        <f t="shared" si="4"/>
        <v>0</v>
      </c>
      <c r="F22" s="133">
        <f t="shared" si="0"/>
        <v>0</v>
      </c>
      <c r="G22" s="133">
        <f t="shared" si="1"/>
        <v>0</v>
      </c>
      <c r="H22" s="132"/>
      <c r="I22" s="135">
        <f t="shared" si="11"/>
        <v>0</v>
      </c>
      <c r="J22" s="133">
        <f t="shared" si="5"/>
        <v>0</v>
      </c>
      <c r="K22" s="132"/>
      <c r="L22" s="133">
        <f t="shared" si="6"/>
        <v>0</v>
      </c>
      <c r="M22" s="132"/>
      <c r="N22" s="133">
        <f t="shared" si="7"/>
        <v>0</v>
      </c>
      <c r="O22" s="132"/>
      <c r="P22" s="133">
        <f t="shared" si="8"/>
        <v>0</v>
      </c>
      <c r="Q22" s="132"/>
      <c r="R22" s="133">
        <f t="shared" si="9"/>
        <v>0</v>
      </c>
      <c r="S22" s="132"/>
      <c r="T22" s="133">
        <f t="shared" si="10"/>
        <v>0</v>
      </c>
      <c r="U22" s="135">
        <f t="shared" si="2"/>
        <v>0</v>
      </c>
      <c r="V22" s="133">
        <f t="shared" si="3"/>
        <v>0</v>
      </c>
    </row>
    <row r="23" spans="1:22" ht="15" customHeight="1">
      <c r="A23" s="132"/>
      <c r="B23" s="132"/>
      <c r="C23" s="132"/>
      <c r="D23" s="132"/>
      <c r="E23" s="133">
        <f t="shared" si="4"/>
        <v>0</v>
      </c>
      <c r="F23" s="133">
        <f t="shared" si="0"/>
        <v>0</v>
      </c>
      <c r="G23" s="133">
        <f t="shared" si="1"/>
        <v>0</v>
      </c>
      <c r="H23" s="132"/>
      <c r="I23" s="135">
        <f t="shared" si="11"/>
        <v>0</v>
      </c>
      <c r="J23" s="133">
        <f t="shared" si="5"/>
        <v>0</v>
      </c>
      <c r="K23" s="132"/>
      <c r="L23" s="133">
        <f t="shared" si="6"/>
        <v>0</v>
      </c>
      <c r="M23" s="132"/>
      <c r="N23" s="133">
        <f t="shared" si="7"/>
        <v>0</v>
      </c>
      <c r="O23" s="132"/>
      <c r="P23" s="133">
        <f t="shared" si="8"/>
        <v>0</v>
      </c>
      <c r="Q23" s="132"/>
      <c r="R23" s="133">
        <f t="shared" si="9"/>
        <v>0</v>
      </c>
      <c r="S23" s="132"/>
      <c r="T23" s="133">
        <f t="shared" si="10"/>
        <v>0</v>
      </c>
      <c r="U23" s="135">
        <f t="shared" si="2"/>
        <v>0</v>
      </c>
      <c r="V23" s="133">
        <f t="shared" si="3"/>
        <v>0</v>
      </c>
    </row>
    <row r="24" spans="1:22" ht="15" customHeight="1">
      <c r="A24" s="132"/>
      <c r="B24" s="132"/>
      <c r="C24" s="132"/>
      <c r="D24" s="132"/>
      <c r="E24" s="133">
        <f t="shared" si="4"/>
        <v>0</v>
      </c>
      <c r="F24" s="133">
        <f t="shared" si="0"/>
        <v>0</v>
      </c>
      <c r="G24" s="133">
        <f t="shared" si="1"/>
        <v>0</v>
      </c>
      <c r="H24" s="132"/>
      <c r="I24" s="135">
        <f t="shared" si="11"/>
        <v>0</v>
      </c>
      <c r="J24" s="133">
        <f t="shared" si="5"/>
        <v>0</v>
      </c>
      <c r="K24" s="132"/>
      <c r="L24" s="133">
        <f t="shared" si="6"/>
        <v>0</v>
      </c>
      <c r="M24" s="132"/>
      <c r="N24" s="133">
        <f t="shared" si="7"/>
        <v>0</v>
      </c>
      <c r="O24" s="132"/>
      <c r="P24" s="133">
        <f t="shared" si="8"/>
        <v>0</v>
      </c>
      <c r="Q24" s="132"/>
      <c r="R24" s="133">
        <f t="shared" si="9"/>
        <v>0</v>
      </c>
      <c r="S24" s="132"/>
      <c r="T24" s="133">
        <f t="shared" si="10"/>
        <v>0</v>
      </c>
      <c r="U24" s="135">
        <f t="shared" si="2"/>
        <v>0</v>
      </c>
      <c r="V24" s="133">
        <f t="shared" si="3"/>
        <v>0</v>
      </c>
    </row>
    <row r="25" spans="1:22" ht="15" customHeight="1">
      <c r="A25" s="132"/>
      <c r="B25" s="132"/>
      <c r="C25" s="132"/>
      <c r="D25" s="132"/>
      <c r="E25" s="133">
        <f t="shared" si="4"/>
        <v>0</v>
      </c>
      <c r="F25" s="133">
        <f t="shared" si="0"/>
        <v>0</v>
      </c>
      <c r="G25" s="133">
        <f t="shared" si="1"/>
        <v>0</v>
      </c>
      <c r="H25" s="132"/>
      <c r="I25" s="135">
        <f t="shared" si="11"/>
        <v>0</v>
      </c>
      <c r="J25" s="133">
        <f t="shared" si="5"/>
        <v>0</v>
      </c>
      <c r="K25" s="132"/>
      <c r="L25" s="133">
        <f t="shared" si="6"/>
        <v>0</v>
      </c>
      <c r="M25" s="132"/>
      <c r="N25" s="133">
        <f t="shared" si="7"/>
        <v>0</v>
      </c>
      <c r="O25" s="132"/>
      <c r="P25" s="133">
        <f t="shared" si="8"/>
        <v>0</v>
      </c>
      <c r="Q25" s="132"/>
      <c r="R25" s="133">
        <f t="shared" si="9"/>
        <v>0</v>
      </c>
      <c r="S25" s="132"/>
      <c r="T25" s="133">
        <f t="shared" si="10"/>
        <v>0</v>
      </c>
      <c r="U25" s="135">
        <f t="shared" si="2"/>
        <v>0</v>
      </c>
      <c r="V25" s="133">
        <f t="shared" si="3"/>
        <v>0</v>
      </c>
    </row>
    <row r="26" spans="1:22" ht="15" customHeight="1">
      <c r="A26" s="132"/>
      <c r="B26" s="132"/>
      <c r="C26" s="132"/>
      <c r="D26" s="132"/>
      <c r="E26" s="133">
        <f t="shared" si="4"/>
        <v>0</v>
      </c>
      <c r="F26" s="133">
        <f t="shared" si="0"/>
        <v>0</v>
      </c>
      <c r="G26" s="133">
        <f t="shared" si="1"/>
        <v>0</v>
      </c>
      <c r="H26" s="132"/>
      <c r="I26" s="135">
        <f t="shared" si="11"/>
        <v>0</v>
      </c>
      <c r="J26" s="133">
        <f t="shared" si="5"/>
        <v>0</v>
      </c>
      <c r="K26" s="132"/>
      <c r="L26" s="133">
        <f t="shared" si="6"/>
        <v>0</v>
      </c>
      <c r="M26" s="132"/>
      <c r="N26" s="133">
        <f t="shared" si="7"/>
        <v>0</v>
      </c>
      <c r="O26" s="132"/>
      <c r="P26" s="133">
        <f t="shared" si="8"/>
        <v>0</v>
      </c>
      <c r="Q26" s="132"/>
      <c r="R26" s="133">
        <f t="shared" si="9"/>
        <v>0</v>
      </c>
      <c r="S26" s="132"/>
      <c r="T26" s="133">
        <f t="shared" si="10"/>
        <v>0</v>
      </c>
      <c r="U26" s="135">
        <f t="shared" si="2"/>
        <v>0</v>
      </c>
      <c r="V26" s="133">
        <f t="shared" si="3"/>
        <v>0</v>
      </c>
    </row>
    <row r="27" spans="1:22" ht="15" customHeight="1">
      <c r="A27" s="132"/>
      <c r="B27" s="132"/>
      <c r="C27" s="132"/>
      <c r="D27" s="132"/>
      <c r="E27" s="133">
        <f t="shared" si="4"/>
        <v>0</v>
      </c>
      <c r="F27" s="133">
        <f t="shared" si="0"/>
        <v>0</v>
      </c>
      <c r="G27" s="133">
        <f t="shared" si="1"/>
        <v>0</v>
      </c>
      <c r="H27" s="132"/>
      <c r="I27" s="135">
        <f t="shared" si="11"/>
        <v>0</v>
      </c>
      <c r="J27" s="133">
        <f t="shared" si="5"/>
        <v>0</v>
      </c>
      <c r="K27" s="132"/>
      <c r="L27" s="133">
        <f t="shared" si="6"/>
        <v>0</v>
      </c>
      <c r="M27" s="132"/>
      <c r="N27" s="133">
        <f t="shared" si="7"/>
        <v>0</v>
      </c>
      <c r="O27" s="132"/>
      <c r="P27" s="133">
        <f t="shared" si="8"/>
        <v>0</v>
      </c>
      <c r="Q27" s="132"/>
      <c r="R27" s="133">
        <f t="shared" si="9"/>
        <v>0</v>
      </c>
      <c r="S27" s="132"/>
      <c r="T27" s="133">
        <f t="shared" si="10"/>
        <v>0</v>
      </c>
      <c r="U27" s="135">
        <f t="shared" si="2"/>
        <v>0</v>
      </c>
      <c r="V27" s="133">
        <f t="shared" si="3"/>
        <v>0</v>
      </c>
    </row>
    <row r="28" spans="1:22" ht="15" customHeight="1">
      <c r="A28" s="132"/>
      <c r="B28" s="132"/>
      <c r="C28" s="132"/>
      <c r="D28" s="132"/>
      <c r="E28" s="133">
        <f t="shared" si="4"/>
        <v>0</v>
      </c>
      <c r="F28" s="133">
        <f t="shared" si="0"/>
        <v>0</v>
      </c>
      <c r="G28" s="133">
        <f t="shared" si="1"/>
        <v>0</v>
      </c>
      <c r="H28" s="132"/>
      <c r="I28" s="135">
        <f t="shared" si="11"/>
        <v>0</v>
      </c>
      <c r="J28" s="133">
        <f t="shared" si="5"/>
        <v>0</v>
      </c>
      <c r="K28" s="132"/>
      <c r="L28" s="133">
        <f t="shared" si="6"/>
        <v>0</v>
      </c>
      <c r="M28" s="132"/>
      <c r="N28" s="133">
        <f t="shared" si="7"/>
        <v>0</v>
      </c>
      <c r="O28" s="132"/>
      <c r="P28" s="133">
        <f t="shared" si="8"/>
        <v>0</v>
      </c>
      <c r="Q28" s="132"/>
      <c r="R28" s="133">
        <f t="shared" si="9"/>
        <v>0</v>
      </c>
      <c r="S28" s="132"/>
      <c r="T28" s="133">
        <f t="shared" si="10"/>
        <v>0</v>
      </c>
      <c r="U28" s="135">
        <f t="shared" si="2"/>
        <v>0</v>
      </c>
      <c r="V28" s="133">
        <f t="shared" si="3"/>
        <v>0</v>
      </c>
    </row>
    <row r="29" spans="1:22" ht="15" customHeight="1">
      <c r="A29" s="132"/>
      <c r="B29" s="132"/>
      <c r="C29" s="132"/>
      <c r="D29" s="132"/>
      <c r="E29" s="133">
        <f t="shared" si="4"/>
        <v>0</v>
      </c>
      <c r="F29" s="133">
        <f t="shared" si="0"/>
        <v>0</v>
      </c>
      <c r="G29" s="133">
        <f t="shared" si="1"/>
        <v>0</v>
      </c>
      <c r="H29" s="132"/>
      <c r="I29" s="135">
        <f t="shared" si="11"/>
        <v>0</v>
      </c>
      <c r="J29" s="133">
        <f t="shared" si="5"/>
        <v>0</v>
      </c>
      <c r="K29" s="132"/>
      <c r="L29" s="133">
        <f t="shared" si="6"/>
        <v>0</v>
      </c>
      <c r="M29" s="132"/>
      <c r="N29" s="133">
        <f t="shared" si="7"/>
        <v>0</v>
      </c>
      <c r="O29" s="132"/>
      <c r="P29" s="133">
        <f t="shared" si="8"/>
        <v>0</v>
      </c>
      <c r="Q29" s="132"/>
      <c r="R29" s="133">
        <f t="shared" si="9"/>
        <v>0</v>
      </c>
      <c r="S29" s="132"/>
      <c r="T29" s="133">
        <f t="shared" si="10"/>
        <v>0</v>
      </c>
      <c r="U29" s="135">
        <f t="shared" si="2"/>
        <v>0</v>
      </c>
      <c r="V29" s="133">
        <f t="shared" si="3"/>
        <v>0</v>
      </c>
    </row>
    <row r="30" spans="1:22" ht="15" customHeight="1">
      <c r="A30" s="132"/>
      <c r="B30" s="132"/>
      <c r="C30" s="132"/>
      <c r="D30" s="132"/>
      <c r="E30" s="133">
        <f t="shared" si="4"/>
        <v>0</v>
      </c>
      <c r="F30" s="133">
        <f t="shared" si="0"/>
        <v>0</v>
      </c>
      <c r="G30" s="133">
        <f t="shared" si="1"/>
        <v>0</v>
      </c>
      <c r="H30" s="132"/>
      <c r="I30" s="135">
        <f t="shared" si="11"/>
        <v>0</v>
      </c>
      <c r="J30" s="133">
        <f t="shared" si="5"/>
        <v>0</v>
      </c>
      <c r="K30" s="132"/>
      <c r="L30" s="133">
        <f t="shared" si="6"/>
        <v>0</v>
      </c>
      <c r="M30" s="132"/>
      <c r="N30" s="133">
        <f t="shared" si="7"/>
        <v>0</v>
      </c>
      <c r="O30" s="132"/>
      <c r="P30" s="133">
        <f t="shared" si="8"/>
        <v>0</v>
      </c>
      <c r="Q30" s="132"/>
      <c r="R30" s="133">
        <f t="shared" si="9"/>
        <v>0</v>
      </c>
      <c r="S30" s="132"/>
      <c r="T30" s="133">
        <f t="shared" si="10"/>
        <v>0</v>
      </c>
      <c r="U30" s="135">
        <f t="shared" si="2"/>
        <v>0</v>
      </c>
      <c r="V30" s="133">
        <f t="shared" si="3"/>
        <v>0</v>
      </c>
    </row>
    <row r="31" spans="1:22" ht="15" customHeight="1">
      <c r="A31" s="132"/>
      <c r="B31" s="132"/>
      <c r="C31" s="132"/>
      <c r="D31" s="132"/>
      <c r="E31" s="133">
        <f t="shared" si="4"/>
        <v>0</v>
      </c>
      <c r="F31" s="133">
        <f t="shared" si="0"/>
        <v>0</v>
      </c>
      <c r="G31" s="133">
        <f t="shared" si="1"/>
        <v>0</v>
      </c>
      <c r="H31" s="132"/>
      <c r="I31" s="135">
        <f t="shared" si="11"/>
        <v>0</v>
      </c>
      <c r="J31" s="133">
        <f t="shared" si="5"/>
        <v>0</v>
      </c>
      <c r="K31" s="132"/>
      <c r="L31" s="133">
        <f t="shared" si="6"/>
        <v>0</v>
      </c>
      <c r="M31" s="132"/>
      <c r="N31" s="133">
        <f t="shared" si="7"/>
        <v>0</v>
      </c>
      <c r="O31" s="132"/>
      <c r="P31" s="133">
        <f t="shared" si="8"/>
        <v>0</v>
      </c>
      <c r="Q31" s="132"/>
      <c r="R31" s="133">
        <f t="shared" si="9"/>
        <v>0</v>
      </c>
      <c r="S31" s="132"/>
      <c r="T31" s="133">
        <f t="shared" si="10"/>
        <v>0</v>
      </c>
      <c r="U31" s="135">
        <f t="shared" si="2"/>
        <v>0</v>
      </c>
      <c r="V31" s="133">
        <f t="shared" si="3"/>
        <v>0</v>
      </c>
    </row>
    <row r="32" spans="1:22" ht="15" customHeight="1">
      <c r="A32" s="132"/>
      <c r="B32" s="132"/>
      <c r="C32" s="132"/>
      <c r="D32" s="132"/>
      <c r="E32" s="133">
        <f t="shared" si="4"/>
        <v>0</v>
      </c>
      <c r="F32" s="133">
        <f t="shared" si="0"/>
        <v>0</v>
      </c>
      <c r="G32" s="133">
        <f t="shared" si="1"/>
        <v>0</v>
      </c>
      <c r="H32" s="132"/>
      <c r="I32" s="135">
        <f t="shared" si="11"/>
        <v>0</v>
      </c>
      <c r="J32" s="133">
        <f t="shared" si="5"/>
        <v>0</v>
      </c>
      <c r="K32" s="132"/>
      <c r="L32" s="133">
        <f t="shared" si="6"/>
        <v>0</v>
      </c>
      <c r="M32" s="132"/>
      <c r="N32" s="133">
        <f t="shared" si="7"/>
        <v>0</v>
      </c>
      <c r="O32" s="132"/>
      <c r="P32" s="133">
        <f t="shared" si="8"/>
        <v>0</v>
      </c>
      <c r="Q32" s="132"/>
      <c r="R32" s="133">
        <f t="shared" si="9"/>
        <v>0</v>
      </c>
      <c r="S32" s="132"/>
      <c r="T32" s="133">
        <f t="shared" si="10"/>
        <v>0</v>
      </c>
      <c r="U32" s="135">
        <f t="shared" si="2"/>
        <v>0</v>
      </c>
      <c r="V32" s="133">
        <f t="shared" si="3"/>
        <v>0</v>
      </c>
    </row>
    <row r="33" spans="1:22" ht="15" customHeight="1">
      <c r="A33" s="132"/>
      <c r="B33" s="132"/>
      <c r="C33" s="132"/>
      <c r="D33" s="132"/>
      <c r="E33" s="133">
        <f t="shared" si="4"/>
        <v>0</v>
      </c>
      <c r="F33" s="133">
        <f t="shared" si="0"/>
        <v>0</v>
      </c>
      <c r="G33" s="133">
        <f t="shared" si="1"/>
        <v>0</v>
      </c>
      <c r="H33" s="132"/>
      <c r="I33" s="135">
        <f t="shared" si="11"/>
        <v>0</v>
      </c>
      <c r="J33" s="133">
        <f t="shared" si="5"/>
        <v>0</v>
      </c>
      <c r="K33" s="132"/>
      <c r="L33" s="133">
        <f t="shared" si="6"/>
        <v>0</v>
      </c>
      <c r="M33" s="132"/>
      <c r="N33" s="133">
        <f t="shared" si="7"/>
        <v>0</v>
      </c>
      <c r="O33" s="132"/>
      <c r="P33" s="133">
        <f t="shared" si="8"/>
        <v>0</v>
      </c>
      <c r="Q33" s="132"/>
      <c r="R33" s="133">
        <f t="shared" si="9"/>
        <v>0</v>
      </c>
      <c r="S33" s="132"/>
      <c r="T33" s="133">
        <f t="shared" si="10"/>
        <v>0</v>
      </c>
      <c r="U33" s="135">
        <f t="shared" si="2"/>
        <v>0</v>
      </c>
      <c r="V33" s="133">
        <f t="shared" si="3"/>
        <v>0</v>
      </c>
    </row>
    <row r="34" spans="1:22" ht="15" customHeight="1">
      <c r="A34" s="132"/>
      <c r="B34" s="132"/>
      <c r="C34" s="132"/>
      <c r="D34" s="132"/>
      <c r="E34" s="133">
        <f t="shared" si="4"/>
        <v>0</v>
      </c>
      <c r="F34" s="133">
        <f t="shared" si="0"/>
        <v>0</v>
      </c>
      <c r="G34" s="133">
        <f t="shared" si="1"/>
        <v>0</v>
      </c>
      <c r="H34" s="132"/>
      <c r="I34" s="135">
        <f t="shared" si="11"/>
        <v>0</v>
      </c>
      <c r="J34" s="133">
        <f t="shared" si="5"/>
        <v>0</v>
      </c>
      <c r="K34" s="132"/>
      <c r="L34" s="133">
        <f t="shared" si="6"/>
        <v>0</v>
      </c>
      <c r="M34" s="132"/>
      <c r="N34" s="133">
        <f t="shared" si="7"/>
        <v>0</v>
      </c>
      <c r="O34" s="132"/>
      <c r="P34" s="133">
        <f t="shared" si="8"/>
        <v>0</v>
      </c>
      <c r="Q34" s="132"/>
      <c r="R34" s="133">
        <f t="shared" si="9"/>
        <v>0</v>
      </c>
      <c r="S34" s="132"/>
      <c r="T34" s="133">
        <f t="shared" si="10"/>
        <v>0</v>
      </c>
      <c r="U34" s="135">
        <f t="shared" si="2"/>
        <v>0</v>
      </c>
      <c r="V34" s="133">
        <f t="shared" si="3"/>
        <v>0</v>
      </c>
    </row>
    <row r="35" spans="1:22" ht="15" customHeight="1">
      <c r="A35" s="132"/>
      <c r="B35" s="132"/>
      <c r="C35" s="132"/>
      <c r="D35" s="132"/>
      <c r="E35" s="133">
        <f t="shared" si="4"/>
        <v>0</v>
      </c>
      <c r="F35" s="133">
        <f t="shared" si="0"/>
        <v>0</v>
      </c>
      <c r="G35" s="133">
        <f t="shared" si="1"/>
        <v>0</v>
      </c>
      <c r="H35" s="132"/>
      <c r="I35" s="135">
        <f t="shared" si="11"/>
        <v>0</v>
      </c>
      <c r="J35" s="133">
        <f t="shared" si="5"/>
        <v>0</v>
      </c>
      <c r="K35" s="132"/>
      <c r="L35" s="133">
        <f t="shared" si="6"/>
        <v>0</v>
      </c>
      <c r="M35" s="132"/>
      <c r="N35" s="133">
        <f t="shared" si="7"/>
        <v>0</v>
      </c>
      <c r="O35" s="132"/>
      <c r="P35" s="133">
        <f t="shared" si="8"/>
        <v>0</v>
      </c>
      <c r="Q35" s="132"/>
      <c r="R35" s="133">
        <f t="shared" si="9"/>
        <v>0</v>
      </c>
      <c r="S35" s="132"/>
      <c r="T35" s="133">
        <f t="shared" si="10"/>
        <v>0</v>
      </c>
      <c r="U35" s="135">
        <f t="shared" si="2"/>
        <v>0</v>
      </c>
      <c r="V35" s="133">
        <f t="shared" si="3"/>
        <v>0</v>
      </c>
    </row>
    <row r="36" spans="1:22" ht="15" customHeight="1">
      <c r="A36" s="132"/>
      <c r="B36" s="132"/>
      <c r="C36" s="132"/>
      <c r="D36" s="132"/>
      <c r="E36" s="133">
        <f t="shared" si="4"/>
        <v>0</v>
      </c>
      <c r="F36" s="133">
        <f t="shared" si="0"/>
        <v>0</v>
      </c>
      <c r="G36" s="133">
        <f t="shared" si="1"/>
        <v>0</v>
      </c>
      <c r="H36" s="132"/>
      <c r="I36" s="135">
        <f t="shared" si="11"/>
        <v>0</v>
      </c>
      <c r="J36" s="133">
        <f t="shared" si="5"/>
        <v>0</v>
      </c>
      <c r="K36" s="132"/>
      <c r="L36" s="133">
        <f t="shared" si="6"/>
        <v>0</v>
      </c>
      <c r="M36" s="132"/>
      <c r="N36" s="133">
        <f t="shared" si="7"/>
        <v>0</v>
      </c>
      <c r="O36" s="132"/>
      <c r="P36" s="133">
        <f t="shared" si="8"/>
        <v>0</v>
      </c>
      <c r="Q36" s="132"/>
      <c r="R36" s="133">
        <f t="shared" si="9"/>
        <v>0</v>
      </c>
      <c r="S36" s="132"/>
      <c r="T36" s="133">
        <f t="shared" si="10"/>
        <v>0</v>
      </c>
      <c r="U36" s="135">
        <f t="shared" si="2"/>
        <v>0</v>
      </c>
      <c r="V36" s="133">
        <f t="shared" si="3"/>
        <v>0</v>
      </c>
    </row>
    <row r="37" spans="1:22" ht="15" customHeight="1">
      <c r="A37" s="132"/>
      <c r="B37" s="132"/>
      <c r="C37" s="132"/>
      <c r="D37" s="132"/>
      <c r="E37" s="133">
        <f t="shared" si="4"/>
        <v>0</v>
      </c>
      <c r="F37" s="133">
        <f t="shared" si="0"/>
        <v>0</v>
      </c>
      <c r="G37" s="133">
        <f t="shared" si="1"/>
        <v>0</v>
      </c>
      <c r="H37" s="132"/>
      <c r="I37" s="135">
        <f t="shared" si="11"/>
        <v>0</v>
      </c>
      <c r="J37" s="133">
        <f t="shared" si="5"/>
        <v>0</v>
      </c>
      <c r="K37" s="132"/>
      <c r="L37" s="133">
        <f t="shared" si="6"/>
        <v>0</v>
      </c>
      <c r="M37" s="132"/>
      <c r="N37" s="133">
        <f t="shared" si="7"/>
        <v>0</v>
      </c>
      <c r="O37" s="132"/>
      <c r="P37" s="133">
        <f t="shared" si="8"/>
        <v>0</v>
      </c>
      <c r="Q37" s="132"/>
      <c r="R37" s="133">
        <f t="shared" si="9"/>
        <v>0</v>
      </c>
      <c r="S37" s="132"/>
      <c r="T37" s="133">
        <f t="shared" si="10"/>
        <v>0</v>
      </c>
      <c r="U37" s="135">
        <f t="shared" si="2"/>
        <v>0</v>
      </c>
      <c r="V37" s="133">
        <f t="shared" si="3"/>
        <v>0</v>
      </c>
    </row>
    <row r="38" spans="1:22" ht="15" customHeight="1">
      <c r="A38" s="136" t="s">
        <v>21</v>
      </c>
      <c r="B38" s="136"/>
      <c r="C38" s="136"/>
      <c r="D38" s="136"/>
      <c r="E38" s="136"/>
      <c r="F38" s="136"/>
      <c r="G38" s="136"/>
      <c r="H38" s="136"/>
      <c r="I38" s="136"/>
      <c r="J38" s="136"/>
      <c r="K38" s="136">
        <f aca="true" t="shared" si="12" ref="K38:T38">SUM(K2:K37)</f>
        <v>0</v>
      </c>
      <c r="L38" s="137">
        <f t="shared" si="12"/>
        <v>0</v>
      </c>
      <c r="M38" s="136">
        <f t="shared" si="12"/>
        <v>0</v>
      </c>
      <c r="N38" s="137">
        <f t="shared" si="12"/>
        <v>0</v>
      </c>
      <c r="O38" s="136">
        <f t="shared" si="12"/>
        <v>0</v>
      </c>
      <c r="P38" s="137">
        <f t="shared" si="12"/>
        <v>0</v>
      </c>
      <c r="Q38" s="136">
        <f t="shared" si="12"/>
        <v>0</v>
      </c>
      <c r="R38" s="137">
        <f t="shared" si="12"/>
        <v>0</v>
      </c>
      <c r="S38" s="136">
        <f t="shared" si="12"/>
        <v>0</v>
      </c>
      <c r="T38" s="137">
        <f t="shared" si="12"/>
        <v>0</v>
      </c>
      <c r="U38" s="136">
        <f t="shared" si="2"/>
        <v>0</v>
      </c>
      <c r="V38" s="137">
        <f aca="true" t="shared" si="13" ref="V38">SUM(V2:V37)</f>
        <v>0</v>
      </c>
    </row>
    <row r="43" ht="12.75">
      <c r="L43" s="171"/>
    </row>
  </sheetData>
  <sheetProtection insertRows="0"/>
  <dataValidations count="1">
    <dataValidation type="list" allowBlank="1" showInputMessage="1" showErrorMessage="1" sqref="A2:A37">
      <formula1>Projectinformatie!$C$5:$C$19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1" r:id="rId2"/>
  <ignoredErrors>
    <ignoredError sqref="G6" unlockedFormula="1"/>
  </ignoredErrors>
  <tableParts>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H31"/>
  <sheetViews>
    <sheetView workbookViewId="0" topLeftCell="A1">
      <selection activeCell="G27" sqref="G27"/>
    </sheetView>
  </sheetViews>
  <sheetFormatPr defaultColWidth="9.140625" defaultRowHeight="12.75"/>
  <cols>
    <col min="1" max="1" width="42.57421875" style="5" customWidth="1"/>
    <col min="2" max="2" width="20.8515625" style="5" customWidth="1"/>
    <col min="3" max="18" width="13.421875" style="5" customWidth="1"/>
    <col min="19" max="16384" width="9.140625" style="5" customWidth="1"/>
  </cols>
  <sheetData>
    <row r="1" spans="1:19" ht="15" customHeight="1" thickBot="1">
      <c r="A1" s="95" t="s">
        <v>15</v>
      </c>
      <c r="B1" s="94" t="s">
        <v>65</v>
      </c>
      <c r="C1" s="260" t="s">
        <v>205</v>
      </c>
      <c r="D1" s="260" t="s">
        <v>206</v>
      </c>
      <c r="E1" s="260" t="s">
        <v>207</v>
      </c>
      <c r="F1" s="260" t="s">
        <v>208</v>
      </c>
      <c r="G1" s="260" t="s">
        <v>209</v>
      </c>
      <c r="H1" s="260" t="s">
        <v>210</v>
      </c>
      <c r="I1" s="260" t="s">
        <v>211</v>
      </c>
      <c r="J1" s="260" t="s">
        <v>212</v>
      </c>
      <c r="K1" s="260" t="s">
        <v>213</v>
      </c>
      <c r="L1" s="260" t="s">
        <v>214</v>
      </c>
      <c r="M1" s="260" t="s">
        <v>215</v>
      </c>
      <c r="N1" s="260" t="s">
        <v>216</v>
      </c>
      <c r="O1" s="260" t="s">
        <v>217</v>
      </c>
      <c r="P1" s="260" t="s">
        <v>218</v>
      </c>
      <c r="Q1" s="260" t="s">
        <v>219</v>
      </c>
      <c r="R1" s="261" t="s">
        <v>21</v>
      </c>
      <c r="S1" s="61"/>
    </row>
    <row r="2" spans="1:19" ht="15" customHeight="1" thickBot="1">
      <c r="A2" s="40" t="s">
        <v>14</v>
      </c>
      <c r="B2" s="41"/>
      <c r="C2" s="41">
        <f>'Begroting penvoerder (pp 1)'!D1</f>
        <v>0</v>
      </c>
      <c r="D2" s="41">
        <f>'Begroting pp 2 '!D1</f>
        <v>0</v>
      </c>
      <c r="E2" s="41">
        <f>'Begroting pp 3'!D1</f>
        <v>0</v>
      </c>
      <c r="F2" s="40">
        <f>'Begroting pp 4'!D1</f>
        <v>0</v>
      </c>
      <c r="G2" s="41">
        <f>'Begroting pp 5'!D1</f>
        <v>0</v>
      </c>
      <c r="H2" s="41">
        <f>'Begroting pp 6'!D1</f>
        <v>0</v>
      </c>
      <c r="I2" s="41">
        <f>'Begroting pp 7'!D1</f>
        <v>0</v>
      </c>
      <c r="J2" s="41">
        <f>'Begroting pp 8'!D1</f>
        <v>0</v>
      </c>
      <c r="K2" s="41">
        <f>'Begroting pp 9'!D1</f>
        <v>0</v>
      </c>
      <c r="L2" s="41">
        <f>'Begroting pp 10'!$D$1</f>
        <v>0</v>
      </c>
      <c r="M2" s="41">
        <f>'Begroting pp 11'!$D$1</f>
        <v>0</v>
      </c>
      <c r="N2" s="41">
        <f>'Begroting pp 12'!$D$1</f>
        <v>0</v>
      </c>
      <c r="O2" s="41">
        <f>'Begroting pp 13'!$D$1</f>
        <v>0</v>
      </c>
      <c r="P2" s="41">
        <f>'Begroting pp 14'!$D$1</f>
        <v>0</v>
      </c>
      <c r="Q2" s="41">
        <f>'Begroting pp 15'!$D$1</f>
        <v>0</v>
      </c>
      <c r="R2" s="39"/>
      <c r="S2" s="61"/>
    </row>
    <row r="3" spans="1:19" ht="15" customHeight="1">
      <c r="A3" s="65"/>
      <c r="B3" s="64"/>
      <c r="C3" s="64">
        <f>Projectinformatie!D5</f>
        <v>0</v>
      </c>
      <c r="D3" s="64">
        <f>Projectinformatie!D6</f>
        <v>0</v>
      </c>
      <c r="E3" s="64">
        <f>Projectinformatie!D7</f>
        <v>0</v>
      </c>
      <c r="F3" s="65">
        <f>Projectinformatie!D8</f>
        <v>0</v>
      </c>
      <c r="G3" s="65">
        <f>Projectinformatie!D9</f>
        <v>0</v>
      </c>
      <c r="H3" s="65">
        <f>Projectinformatie!D10</f>
        <v>0</v>
      </c>
      <c r="I3" s="65">
        <f>Projectinformatie!D11</f>
        <v>0</v>
      </c>
      <c r="J3" s="65">
        <f>Projectinformatie!D12</f>
        <v>0</v>
      </c>
      <c r="K3" s="65">
        <f>Projectinformatie!D13</f>
        <v>0</v>
      </c>
      <c r="L3" s="65">
        <f>Projectinformatie!$D$14</f>
        <v>0</v>
      </c>
      <c r="M3" s="65">
        <f>Projectinformatie!D15</f>
        <v>0</v>
      </c>
      <c r="N3" s="65">
        <f>Projectinformatie!D16</f>
        <v>0</v>
      </c>
      <c r="O3" s="65">
        <f>Projectinformatie!D17</f>
        <v>0</v>
      </c>
      <c r="P3" s="65">
        <f>Projectinformatie!D18</f>
        <v>0</v>
      </c>
      <c r="Q3" s="65">
        <f>Projectinformatie!D19</f>
        <v>0</v>
      </c>
      <c r="R3" s="81"/>
      <c r="S3" s="61"/>
    </row>
    <row r="4" spans="1:24" s="61" customFormat="1" ht="15" customHeight="1">
      <c r="A4" s="89" t="s">
        <v>39</v>
      </c>
      <c r="B4" s="44">
        <f>Projectinformatie!C23</f>
        <v>0</v>
      </c>
      <c r="C4" s="43">
        <f>'Begroting penvoerder (pp 1)'!G6</f>
        <v>0</v>
      </c>
      <c r="D4" s="43">
        <f>'Begroting pp 2 '!$G$6</f>
        <v>0</v>
      </c>
      <c r="E4" s="43">
        <f>'Begroting pp 3'!$G$6</f>
        <v>0</v>
      </c>
      <c r="F4" s="43">
        <f>'Begroting pp 4'!$G$6</f>
        <v>0</v>
      </c>
      <c r="G4" s="43">
        <f>'Begroting pp 5'!$G$6</f>
        <v>0</v>
      </c>
      <c r="H4" s="43">
        <f>'Begroting pp 6'!$G$6</f>
        <v>0</v>
      </c>
      <c r="I4" s="43">
        <f>'Begroting pp 7'!$G$6</f>
        <v>0</v>
      </c>
      <c r="J4" s="43">
        <f>'Begroting pp 8'!$G$6</f>
        <v>0</v>
      </c>
      <c r="K4" s="43">
        <f>'Begroting pp 9'!$G$6</f>
        <v>0</v>
      </c>
      <c r="L4" s="43">
        <f>'Begroting pp 10'!$G$6</f>
        <v>0</v>
      </c>
      <c r="M4" s="43">
        <f>'Begroting pp 11'!$G$6</f>
        <v>0</v>
      </c>
      <c r="N4" s="43">
        <f>'Begroting pp 12'!$G$6</f>
        <v>0</v>
      </c>
      <c r="O4" s="43">
        <f>'Begroting pp 13'!$G$6</f>
        <v>0</v>
      </c>
      <c r="P4" s="43">
        <f>'Begroting pp 14'!$G$6</f>
        <v>0</v>
      </c>
      <c r="Q4" s="43">
        <f>'Begroting pp 15'!$G$6</f>
        <v>0</v>
      </c>
      <c r="R4" s="83">
        <f>SUM(C4:Q4)</f>
        <v>0</v>
      </c>
      <c r="T4" s="85"/>
      <c r="U4" s="85"/>
      <c r="V4" s="85"/>
      <c r="W4" s="85"/>
      <c r="X4" s="85"/>
    </row>
    <row r="5" spans="1:24" ht="15" customHeight="1">
      <c r="A5" s="89" t="s">
        <v>40</v>
      </c>
      <c r="B5" s="44">
        <f>Projectinformatie!C24</f>
        <v>0</v>
      </c>
      <c r="C5" s="43">
        <f>'Begroting penvoerder (pp 1)'!G14</f>
        <v>0</v>
      </c>
      <c r="D5" s="43">
        <f>'Begroting pp 2 '!$G$14</f>
        <v>0</v>
      </c>
      <c r="E5" s="43">
        <f>'Begroting pp 3'!$G$14</f>
        <v>0</v>
      </c>
      <c r="F5" s="43">
        <f>'Begroting pp 4'!$G$14</f>
        <v>0</v>
      </c>
      <c r="G5" s="43">
        <f>'Begroting pp 5'!$G$14</f>
        <v>0</v>
      </c>
      <c r="H5" s="43">
        <f>'Begroting pp 6'!$G$14</f>
        <v>0</v>
      </c>
      <c r="I5" s="43">
        <f>'Begroting pp 7'!$G$14</f>
        <v>0</v>
      </c>
      <c r="J5" s="43">
        <f>'Begroting pp 8'!$G$14</f>
        <v>0</v>
      </c>
      <c r="K5" s="43">
        <f>'Begroting pp 9'!$G$14</f>
        <v>0</v>
      </c>
      <c r="L5" s="43">
        <f>'Begroting pp 10'!$G$14</f>
        <v>0</v>
      </c>
      <c r="M5" s="43">
        <f>'Begroting pp 11'!$G$14</f>
        <v>0</v>
      </c>
      <c r="N5" s="43">
        <f>'Begroting pp 12'!$G$14</f>
        <v>0</v>
      </c>
      <c r="O5" s="43">
        <f>'Begroting pp 13'!$G$14</f>
        <v>0</v>
      </c>
      <c r="P5" s="43">
        <f>'Begroting pp 14'!$G$14</f>
        <v>0</v>
      </c>
      <c r="Q5" s="43">
        <f>'Begroting pp 15'!$G$14</f>
        <v>0</v>
      </c>
      <c r="R5" s="83">
        <f aca="true" t="shared" si="0" ref="R5:R8">SUM(C5:Q5)</f>
        <v>0</v>
      </c>
      <c r="S5" s="61"/>
      <c r="T5" s="73"/>
      <c r="U5" s="73"/>
      <c r="V5" s="73"/>
      <c r="W5" s="73"/>
      <c r="X5" s="73"/>
    </row>
    <row r="6" spans="1:24" ht="15" customHeight="1">
      <c r="A6" s="89" t="s">
        <v>41</v>
      </c>
      <c r="B6" s="44">
        <f>Projectinformatie!C25</f>
        <v>0</v>
      </c>
      <c r="C6" s="43">
        <f>'Begroting penvoerder (pp 1)'!G20</f>
        <v>0</v>
      </c>
      <c r="D6" s="43">
        <f>'Begroting pp 2 '!$G$20</f>
        <v>0</v>
      </c>
      <c r="E6" s="43">
        <f>'Begroting pp 3'!$G$20</f>
        <v>0</v>
      </c>
      <c r="F6" s="43">
        <f>'Begroting pp 4'!$G$20</f>
        <v>0</v>
      </c>
      <c r="G6" s="43">
        <f>'Begroting pp 5'!$G$20</f>
        <v>0</v>
      </c>
      <c r="H6" s="43">
        <f>'Begroting pp 6'!$G$20</f>
        <v>0</v>
      </c>
      <c r="I6" s="43">
        <f>'Begroting pp 7'!$G$20</f>
        <v>0</v>
      </c>
      <c r="J6" s="43">
        <f>'Begroting pp 8'!$G$20</f>
        <v>0</v>
      </c>
      <c r="K6" s="43">
        <f>'Begroting pp 9'!$G$20</f>
        <v>0</v>
      </c>
      <c r="L6" s="43">
        <f>'Begroting pp 10'!$G$20</f>
        <v>0</v>
      </c>
      <c r="M6" s="43">
        <f>'Begroting pp 11'!$G$20</f>
        <v>0</v>
      </c>
      <c r="N6" s="43">
        <f>'Begroting pp 12'!$G$20</f>
        <v>0</v>
      </c>
      <c r="O6" s="43">
        <f>'Begroting pp 13'!$G$20</f>
        <v>0</v>
      </c>
      <c r="P6" s="43">
        <f>'Begroting pp 14'!$G$20</f>
        <v>0</v>
      </c>
      <c r="Q6" s="43">
        <f>'Begroting pp 15'!$G$20</f>
        <v>0</v>
      </c>
      <c r="R6" s="83">
        <f t="shared" si="0"/>
        <v>0</v>
      </c>
      <c r="S6" s="61"/>
      <c r="T6" s="73"/>
      <c r="U6" s="73"/>
      <c r="V6" s="73"/>
      <c r="W6" s="73"/>
      <c r="X6" s="73"/>
    </row>
    <row r="7" spans="1:24" ht="15" customHeight="1">
      <c r="A7" s="97" t="s">
        <v>42</v>
      </c>
      <c r="B7" s="44">
        <f>Projectinformatie!C26</f>
        <v>0</v>
      </c>
      <c r="C7" s="43">
        <f>'Begroting penvoerder (pp 1)'!G27</f>
        <v>0</v>
      </c>
      <c r="D7" s="43">
        <f>'Begroting pp 2 '!$G$26</f>
        <v>0</v>
      </c>
      <c r="E7" s="43">
        <f>'Begroting pp 3'!$G$26</f>
        <v>0</v>
      </c>
      <c r="F7" s="43">
        <f>'Begroting pp 4'!$G$26</f>
        <v>0</v>
      </c>
      <c r="G7" s="43">
        <f>'Begroting pp 5'!$G$26</f>
        <v>0</v>
      </c>
      <c r="H7" s="43">
        <f>'Begroting pp 6'!$G$26</f>
        <v>0</v>
      </c>
      <c r="I7" s="43">
        <f>'Begroting pp 7'!$G$26</f>
        <v>0</v>
      </c>
      <c r="J7" s="43">
        <f>'Begroting pp 8'!$G$26</f>
        <v>0</v>
      </c>
      <c r="K7" s="43">
        <f>'Begroting pp 9'!$G$26</f>
        <v>0</v>
      </c>
      <c r="L7" s="43">
        <f>'Begroting pp 10'!$G$26</f>
        <v>0</v>
      </c>
      <c r="M7" s="43">
        <f>'Begroting pp 11'!$G$26</f>
        <v>0</v>
      </c>
      <c r="N7" s="43">
        <f>'Begroting pp 12'!$G$26</f>
        <v>0</v>
      </c>
      <c r="O7" s="43">
        <f>'Begroting pp 13'!$G$26</f>
        <v>0</v>
      </c>
      <c r="P7" s="43">
        <f>'Begroting pp 14'!$G$26</f>
        <v>0</v>
      </c>
      <c r="Q7" s="43">
        <f>'Begroting pp 15'!$G$26</f>
        <v>0</v>
      </c>
      <c r="R7" s="83">
        <f t="shared" si="0"/>
        <v>0</v>
      </c>
      <c r="S7" s="61"/>
      <c r="T7" s="73"/>
      <c r="U7" s="73"/>
      <c r="V7" s="73"/>
      <c r="W7" s="73"/>
      <c r="X7" s="73"/>
    </row>
    <row r="8" spans="1:24" ht="15" customHeight="1" thickBot="1">
      <c r="A8" s="97" t="s">
        <v>43</v>
      </c>
      <c r="B8" s="44">
        <f>Projectinformatie!C27</f>
        <v>0</v>
      </c>
      <c r="C8" s="43">
        <f>'Begroting penvoerder (pp 1)'!G34</f>
        <v>0</v>
      </c>
      <c r="D8" s="43">
        <f>'Begroting pp 2 '!$G$32</f>
        <v>0</v>
      </c>
      <c r="E8" s="43">
        <f>'Begroting pp 3'!$G$32</f>
        <v>0</v>
      </c>
      <c r="F8" s="43">
        <f>'Begroting pp 4'!$G$32</f>
        <v>0</v>
      </c>
      <c r="G8" s="43">
        <f>'Begroting pp 5'!$G$32</f>
        <v>0</v>
      </c>
      <c r="H8" s="43">
        <f>'Begroting pp 6'!$G$32</f>
        <v>0</v>
      </c>
      <c r="I8" s="43">
        <f>'Begroting pp 7'!$G$32</f>
        <v>0</v>
      </c>
      <c r="J8" s="43">
        <f>'Begroting pp 8'!$G$32</f>
        <v>0</v>
      </c>
      <c r="K8" s="43">
        <f>'Begroting pp 9'!$G$32</f>
        <v>0</v>
      </c>
      <c r="L8" s="43">
        <f>'Begroting pp 10'!$G$32</f>
        <v>0</v>
      </c>
      <c r="M8" s="43">
        <f>'Begroting pp 11'!$G$32</f>
        <v>0</v>
      </c>
      <c r="N8" s="43">
        <f>'Begroting pp 12'!$G$32</f>
        <v>0</v>
      </c>
      <c r="O8" s="43">
        <f>'Begroting pp 13'!$G$32</f>
        <v>0</v>
      </c>
      <c r="P8" s="43">
        <f>'Begroting pp 14'!$G$32</f>
        <v>0</v>
      </c>
      <c r="Q8" s="43">
        <f>'Begroting pp 15'!$G$32</f>
        <v>0</v>
      </c>
      <c r="R8" s="83">
        <f t="shared" si="0"/>
        <v>0</v>
      </c>
      <c r="S8" s="61"/>
      <c r="T8" s="73"/>
      <c r="U8" s="73"/>
      <c r="V8" s="73"/>
      <c r="W8" s="73"/>
      <c r="X8" s="73"/>
    </row>
    <row r="9" spans="1:23" ht="15" customHeight="1" thickBot="1">
      <c r="A9" s="90" t="s">
        <v>21</v>
      </c>
      <c r="B9" s="45"/>
      <c r="C9" s="46">
        <f aca="true" t="shared" si="1" ref="C9:R9">SUM(C4:C8)</f>
        <v>0</v>
      </c>
      <c r="D9" s="46">
        <f t="shared" si="1"/>
        <v>0</v>
      </c>
      <c r="E9" s="46">
        <f t="shared" si="1"/>
        <v>0</v>
      </c>
      <c r="F9" s="47">
        <f t="shared" si="1"/>
        <v>0</v>
      </c>
      <c r="G9" s="46">
        <f t="shared" si="1"/>
        <v>0</v>
      </c>
      <c r="H9" s="46">
        <f aca="true" t="shared" si="2" ref="H9:Q9">SUM(H4:H8)</f>
        <v>0</v>
      </c>
      <c r="I9" s="46">
        <f t="shared" si="2"/>
        <v>0</v>
      </c>
      <c r="J9" s="46">
        <f t="shared" si="2"/>
        <v>0</v>
      </c>
      <c r="K9" s="46">
        <f t="shared" si="2"/>
        <v>0</v>
      </c>
      <c r="L9" s="46">
        <f t="shared" si="2"/>
        <v>0</v>
      </c>
      <c r="M9" s="46">
        <f t="shared" si="2"/>
        <v>0</v>
      </c>
      <c r="N9" s="46">
        <f t="shared" si="2"/>
        <v>0</v>
      </c>
      <c r="O9" s="46">
        <f t="shared" si="2"/>
        <v>0</v>
      </c>
      <c r="P9" s="46">
        <f t="shared" si="2"/>
        <v>0</v>
      </c>
      <c r="Q9" s="46">
        <f t="shared" si="2"/>
        <v>0</v>
      </c>
      <c r="R9" s="80">
        <f t="shared" si="1"/>
        <v>0</v>
      </c>
      <c r="S9" s="61"/>
      <c r="T9" s="76"/>
      <c r="U9" s="76"/>
      <c r="V9" s="76"/>
      <c r="W9" s="76"/>
    </row>
    <row r="10" spans="1:19" ht="15" customHeight="1">
      <c r="A10" s="90" t="s">
        <v>45</v>
      </c>
      <c r="B10" s="45"/>
      <c r="C10" s="92" t="e">
        <f aca="true" t="shared" si="3" ref="C10:Q10">C9/$R$9</f>
        <v>#DIV/0!</v>
      </c>
      <c r="D10" s="92" t="e">
        <f t="shared" si="3"/>
        <v>#DIV/0!</v>
      </c>
      <c r="E10" s="92" t="e">
        <f t="shared" si="3"/>
        <v>#DIV/0!</v>
      </c>
      <c r="F10" s="92" t="e">
        <f t="shared" si="3"/>
        <v>#DIV/0!</v>
      </c>
      <c r="G10" s="92" t="e">
        <f t="shared" si="3"/>
        <v>#DIV/0!</v>
      </c>
      <c r="H10" s="92" t="e">
        <f t="shared" si="3"/>
        <v>#DIV/0!</v>
      </c>
      <c r="I10" s="92" t="e">
        <f t="shared" si="3"/>
        <v>#DIV/0!</v>
      </c>
      <c r="J10" s="92" t="e">
        <f t="shared" si="3"/>
        <v>#DIV/0!</v>
      </c>
      <c r="K10" s="92" t="e">
        <f t="shared" si="3"/>
        <v>#DIV/0!</v>
      </c>
      <c r="L10" s="92" t="e">
        <f t="shared" si="3"/>
        <v>#DIV/0!</v>
      </c>
      <c r="M10" s="92" t="e">
        <f t="shared" si="3"/>
        <v>#DIV/0!</v>
      </c>
      <c r="N10" s="92" t="e">
        <f t="shared" si="3"/>
        <v>#DIV/0!</v>
      </c>
      <c r="O10" s="92" t="e">
        <f t="shared" si="3"/>
        <v>#DIV/0!</v>
      </c>
      <c r="P10" s="92" t="e">
        <f t="shared" si="3"/>
        <v>#DIV/0!</v>
      </c>
      <c r="Q10" s="92" t="e">
        <f t="shared" si="3"/>
        <v>#DIV/0!</v>
      </c>
      <c r="R10" s="98"/>
      <c r="S10" s="84"/>
    </row>
    <row r="11" spans="6:9" ht="15" customHeight="1">
      <c r="F11" s="285"/>
      <c r="G11" s="285"/>
      <c r="H11" s="285"/>
      <c r="I11" s="77"/>
    </row>
    <row r="12" spans="1:4" ht="15" customHeight="1">
      <c r="A12" s="74">
        <f>SUMIF(B4:B8,"Experimentele ontwikkeling",R4:R8)</f>
        <v>0</v>
      </c>
      <c r="B12" s="75" t="e">
        <f>A12/R9</f>
        <v>#DIV/0!</v>
      </c>
      <c r="D12" s="66"/>
    </row>
    <row r="13" spans="1:17" ht="15" customHeight="1" thickBot="1">
      <c r="A13" s="95" t="s">
        <v>26</v>
      </c>
      <c r="B13" s="260" t="s">
        <v>205</v>
      </c>
      <c r="C13" s="260" t="s">
        <v>206</v>
      </c>
      <c r="D13" s="260" t="s">
        <v>207</v>
      </c>
      <c r="E13" s="260" t="s">
        <v>208</v>
      </c>
      <c r="F13" s="260" t="s">
        <v>209</v>
      </c>
      <c r="G13" s="260" t="s">
        <v>210</v>
      </c>
      <c r="H13" s="260" t="s">
        <v>211</v>
      </c>
      <c r="I13" s="260" t="s">
        <v>212</v>
      </c>
      <c r="J13" s="260" t="s">
        <v>213</v>
      </c>
      <c r="K13" s="260" t="s">
        <v>214</v>
      </c>
      <c r="L13" s="260" t="s">
        <v>215</v>
      </c>
      <c r="M13" s="260" t="s">
        <v>216</v>
      </c>
      <c r="N13" s="260" t="s">
        <v>217</v>
      </c>
      <c r="O13" s="260" t="s">
        <v>218</v>
      </c>
      <c r="P13" s="260" t="s">
        <v>219</v>
      </c>
      <c r="Q13" s="261" t="s">
        <v>21</v>
      </c>
    </row>
    <row r="14" spans="1:17" ht="15" customHeight="1" thickBot="1">
      <c r="A14" s="40"/>
      <c r="B14" s="41">
        <f>'Begroting penvoerder (pp 1)'!D1</f>
        <v>0</v>
      </c>
      <c r="C14" s="41">
        <f>'Begroting pp 2 '!D1</f>
        <v>0</v>
      </c>
      <c r="D14" s="41">
        <f>'Begroting pp 3'!$D$1</f>
        <v>0</v>
      </c>
      <c r="E14" s="41">
        <f>'Begroting pp 4'!$D$1</f>
        <v>0</v>
      </c>
      <c r="F14" s="41">
        <f>'Begroting pp 5'!$D$1</f>
        <v>0</v>
      </c>
      <c r="G14" s="41">
        <f>'Begroting pp 6'!$D$1</f>
        <v>0</v>
      </c>
      <c r="H14" s="41">
        <f>'Begroting pp 7'!$D$1</f>
        <v>0</v>
      </c>
      <c r="I14" s="41">
        <f>'Begroting pp 8'!$D$1</f>
        <v>0</v>
      </c>
      <c r="J14" s="41">
        <f>'Begroting pp 9'!$D$1</f>
        <v>0</v>
      </c>
      <c r="K14" s="41">
        <f>'Begroting pp 10'!$D$1</f>
        <v>0</v>
      </c>
      <c r="L14" s="41">
        <f>'Begroting pp 11'!$D$1</f>
        <v>0</v>
      </c>
      <c r="M14" s="41">
        <f>'Begroting pp 12'!$D$1</f>
        <v>0</v>
      </c>
      <c r="N14" s="41">
        <f>'Begroting pp 13'!$D$1</f>
        <v>0</v>
      </c>
      <c r="O14" s="41">
        <f>'Begroting pp 14'!$D$1</f>
        <v>0</v>
      </c>
      <c r="P14" s="41">
        <f>'Begroting pp 15'!$D$1</f>
        <v>0</v>
      </c>
      <c r="Q14" s="39"/>
    </row>
    <row r="15" spans="1:17" ht="15" customHeight="1">
      <c r="A15" s="65"/>
      <c r="B15" s="64">
        <f>Projectinformatie!D5</f>
        <v>0</v>
      </c>
      <c r="C15" s="64">
        <f>Projectinformatie!D6</f>
        <v>0</v>
      </c>
      <c r="D15" s="64">
        <f>Projectinformatie!D7</f>
        <v>0</v>
      </c>
      <c r="E15" s="65">
        <f>Projectinformatie!D8</f>
        <v>0</v>
      </c>
      <c r="F15" s="65">
        <f>Projectinformatie!D9</f>
        <v>0</v>
      </c>
      <c r="G15" s="65">
        <f>Projectinformatie!D10</f>
        <v>0</v>
      </c>
      <c r="H15" s="65">
        <f>Projectinformatie!D11</f>
        <v>0</v>
      </c>
      <c r="I15" s="65">
        <f>Projectinformatie!D12</f>
        <v>0</v>
      </c>
      <c r="J15" s="65">
        <f>Projectinformatie!D13</f>
        <v>0</v>
      </c>
      <c r="K15" s="65">
        <f>Projectinformatie!$D$14</f>
        <v>0</v>
      </c>
      <c r="L15" s="65">
        <f>Projectinformatie!$D$15</f>
        <v>0</v>
      </c>
      <c r="M15" s="65">
        <f>Projectinformatie!$D$16</f>
        <v>0</v>
      </c>
      <c r="N15" s="65">
        <f>Projectinformatie!$D$17</f>
        <v>0</v>
      </c>
      <c r="O15" s="65">
        <f>Projectinformatie!$D$18</f>
        <v>0</v>
      </c>
      <c r="P15" s="65">
        <f>Projectinformatie!$D$19</f>
        <v>0</v>
      </c>
      <c r="Q15" s="81"/>
    </row>
    <row r="16" spans="1:17" ht="15" customHeight="1">
      <c r="A16" s="89" t="s">
        <v>73</v>
      </c>
      <c r="B16" s="43">
        <f ca="1">SUMIF('Begroting penvoerder (pp 1)'!$B$2:$B$35,"Loonkosten + vast percentage",'Begroting penvoerder (pp 1)'!$G$2:$G$34)+SUMIF('Begroting penvoerder (pp 1)'!$B$2:$B$35,"Uurtarieven EC",'Begroting penvoerder (pp 1)'!$G$2:$G$34)+SUMIF('Begroting penvoerder (pp 1)'!$B$2:$B$35,"Vast uurtarief",'Begroting penvoerder (pp 1)'!$G$2:$G$34)</f>
        <v>0</v>
      </c>
      <c r="C16" s="43">
        <f ca="1">SUMIF('Begroting pp 2 '!$B$2:$B$35,"Loonkosten + vast percentage",'Begroting pp 2 '!$G$2:$G$34)+SUMIF('Begroting pp 2 '!$B$2:$B$35,"Uurtarieven EC",'Begroting pp 2 '!$G$2:$G$34)+SUMIF('Begroting pp 2 '!$B$2:$B$35,"Vast uurtarief",'Begroting pp 2 '!$G$2:$G$34)</f>
        <v>0</v>
      </c>
      <c r="D16" s="43">
        <f ca="1">SUMIF('Begroting pp 3'!$B$2:$B$35,"Loonkosten + vast percentage",'Begroting pp 3'!$G$2:$G$34)+SUMIF('Begroting pp 3'!$B$2:$B$35,"Uurtarieven EC",'Begroting pp 3'!$G$2:$G$34)+SUMIF('Begroting pp 3'!$B$2:$B$35,"Vast uurtarief",'Begroting pp 3'!$G$2:$G$34)</f>
        <v>0</v>
      </c>
      <c r="E16" s="43">
        <f ca="1">SUMIF('Begroting pp 4'!$B$2:$B$35,"Loonkosten + vast percentage",'Begroting pp 4'!$G$2:$G$34)+SUMIF('Begroting pp 4'!$B$2:$B$35,"Uurtarieven EC",'Begroting pp 4'!$G$2:$G$34)+SUMIF('Begroting pp 4'!$B$2:$B$35,"Vast uurtarief",'Begroting pp 4'!$G$2:$G$34)</f>
        <v>0</v>
      </c>
      <c r="F16" s="43">
        <f ca="1">SUMIF('Begroting pp 5'!$B$2:$B$35,"Loonkosten + vast percentage",'Begroting pp 5'!$G$2:$G$34)+SUMIF('Begroting pp 5'!$B$2:$B$35,"Uurtarieven EC",'Begroting pp 5'!$G$2:$G$34)+SUMIF('Begroting pp 5'!$B$2:$B$35,"Vast uurtarief",'Begroting pp 5'!$G$2:$G$34)</f>
        <v>0</v>
      </c>
      <c r="G16" s="43">
        <f ca="1">SUMIF('Begroting pp 6'!$B$2:$B$35,"Loonkosten + vast percentage",'Begroting pp 6'!$G$2:$G$34)+SUMIF('Begroting pp 6'!$B$2:$B$35,"Uurtarieven EC",'Begroting pp 6'!$G$2:$G$34)+SUMIF('Begroting pp 6'!$B$2:$B$35,"Vast uurtarief",'Begroting pp 6'!$G$2:$G$34)</f>
        <v>0</v>
      </c>
      <c r="H16" s="43">
        <f ca="1">SUMIF('Begroting pp 7'!$B$2:$B$35,"Loonkosten + vast percentage",'Begroting pp 7'!$G$2:$G$34)+SUMIF('Begroting pp 7'!$B$2:$B$35,"Uurtarieven EC",'Begroting pp 7'!$G$2:$G$34)+SUMIF('Begroting pp 7'!$B$2:$B$35,"Vast uurtarief",'Begroting pp 7'!$G$2:$G$34)</f>
        <v>0</v>
      </c>
      <c r="I16" s="43">
        <f ca="1">SUMIF('Begroting pp 8'!$B$2:$B$35,"Loonkosten + vast percentage",'Begroting pp 8'!$G$2:$G$34)+SUMIF('Begroting pp 8'!$B$2:$B$35,"Uurtarieven EC",'Begroting pp 8'!$G$2:$G$34)+SUMIF('Begroting pp 8'!$B$2:$B$35,"Vast uurtarief",'Begroting pp 8'!$G$2:$G$34)</f>
        <v>0</v>
      </c>
      <c r="J16" s="43">
        <f ca="1">SUMIF('Begroting pp 9'!$B$2:$B$35,"Loonkosten + vast percentage",'Begroting pp 9'!$G$2:$G$34)+SUMIF('Begroting pp 9'!$B$2:$B$35,"Uurtarieven EC",'Begroting pp 9'!$G$2:$G$34)+SUMIF('Begroting pp 9'!$B$2:$B$35,"Vast uurtarief",'Begroting pp 9'!$G$2:$G$34)</f>
        <v>0</v>
      </c>
      <c r="K16" s="43">
        <f ca="1">SUMIF('Begroting pp 10'!$B$2:$B$35,"Loonkosten + vast percentage",'Begroting pp 10'!$G$2:$G$34)+SUMIF('Begroting pp 10'!$B$2:$B$35,"Uurtarieven EC",'Begroting pp 10'!$G$2:$G$34)+SUMIF('Begroting pp 10'!$B$2:$B$35,"Vast uurtarief",'Begroting pp 10'!$G$2:$G$34)</f>
        <v>0</v>
      </c>
      <c r="L16" s="43">
        <f ca="1">SUMIF('Begroting pp 11'!$B$2:$B$35,"Loonkosten + vast percentage",'Begroting pp 11'!$G$2:$G$34)+SUMIF('Begroting pp 11'!$B$2:$B$35,"Uurtarieven EC",'Begroting pp 11'!$G$2:$G$34)+SUMIF('Begroting pp 11'!$B$2:$B$35,"Vast uurtarief",'Begroting pp 11'!$G$2:$G$34)</f>
        <v>0</v>
      </c>
      <c r="M16" s="43">
        <f ca="1">SUMIF('Begroting pp 12'!$B$2:$B$35,"Loonkosten + vast percentage",'Begroting pp 12'!$G$2:$G$34)+SUMIF('Begroting pp 12'!$B$2:$B$35,"Uurtarieven EC",'Begroting pp 12'!$G$2:$G$34)+SUMIF('Begroting pp 12'!$B$2:$B$35,"Vast uurtarief",'Begroting pp 12'!$G$2:$G$34)</f>
        <v>0</v>
      </c>
      <c r="N16" s="43">
        <f ca="1">SUMIF('Begroting pp 13'!$B$2:$B$35,"Loonkosten + vast percentage",'Begroting pp 13'!$G$2:$G$34)+SUMIF('Begroting pp 13'!$B$2:$B$35,"Uurtarieven EC",'Begroting pp 13'!$G$2:$G$34)+SUMIF('Begroting pp 13'!$B$2:$B$35,"Vast uurtarief",'Begroting pp 13'!$G$2:$G$34)</f>
        <v>0</v>
      </c>
      <c r="O16" s="43">
        <f ca="1">SUMIF('Begroting pp 14'!$B$2:$B$35,"Loonkosten + vast percentage",'Begroting pp 14'!$G$2:$G$34)+SUMIF('Begroting pp 14'!$B$2:$B$35,"Uurtarieven EC",'Begroting pp 14'!$G$2:$G$34)+SUMIF('Begroting pp 14'!$B$2:$B$35,"Vast uurtarief",'Begroting pp 14'!$G$2:$G$34)</f>
        <v>0</v>
      </c>
      <c r="P16" s="43">
        <f ca="1">SUMIF('Begroting pp 15'!$B$2:$B$35,"Loonkosten + vast percentage",'Begroting pp 15'!$G$2:$G$34)+SUMIF('Begroting pp 15'!$B$2:$B$35,"Uurtarieven EC",'Begroting pp 15'!$G$2:$G$34)+SUMIF('Begroting pp 15'!$B$2:$B$35,"Vast uurtarief",'Begroting pp 15'!$G$2:$G$34)</f>
        <v>0</v>
      </c>
      <c r="Q16" s="83">
        <f ca="1">SUM(B16:P16)</f>
        <v>0</v>
      </c>
    </row>
    <row r="17" spans="1:17" ht="15" customHeight="1">
      <c r="A17" s="89" t="s">
        <v>114</v>
      </c>
      <c r="B17" s="43"/>
      <c r="C17" s="43"/>
      <c r="D17" s="43"/>
      <c r="E17" s="43"/>
      <c r="F17" s="43"/>
      <c r="G17" s="43"/>
      <c r="H17" s="43"/>
      <c r="I17" s="43"/>
      <c r="J17" s="43"/>
      <c r="K17" s="43"/>
      <c r="L17" s="43"/>
      <c r="M17" s="43"/>
      <c r="N17" s="43"/>
      <c r="O17" s="43"/>
      <c r="P17" s="43"/>
      <c r="Q17" s="83">
        <f aca="true" t="shared" si="4" ref="Q17:Q24">SUM(B17:P17)</f>
        <v>0</v>
      </c>
    </row>
    <row r="18" spans="1:17" ht="15" customHeight="1">
      <c r="A18" s="89" t="s">
        <v>115</v>
      </c>
      <c r="B18" s="43"/>
      <c r="C18" s="43"/>
      <c r="D18" s="43"/>
      <c r="E18" s="43"/>
      <c r="F18" s="43"/>
      <c r="G18" s="43"/>
      <c r="H18" s="43"/>
      <c r="I18" s="43"/>
      <c r="J18" s="43"/>
      <c r="K18" s="43"/>
      <c r="L18" s="43"/>
      <c r="M18" s="43"/>
      <c r="N18" s="43"/>
      <c r="O18" s="43"/>
      <c r="P18" s="43"/>
      <c r="Q18" s="83">
        <f t="shared" si="4"/>
        <v>0</v>
      </c>
    </row>
    <row r="19" spans="1:17" ht="15" customHeight="1">
      <c r="A19" s="177" t="s">
        <v>101</v>
      </c>
      <c r="B19" s="43">
        <f ca="1">SUMIF('Begroting penvoerder (pp 1)'!$B$2:$B$35,"IKS",'Begroting penvoerder (pp 1)'!$G$2:$G$34)</f>
        <v>0</v>
      </c>
      <c r="C19" s="43">
        <f ca="1">SUMIF('Begroting pp 2 '!$B$2:$B$35,"IKS",'Begroting pp 2 '!$G$2:$G$34)</f>
        <v>0</v>
      </c>
      <c r="D19" s="43">
        <f ca="1">SUMIF('Begroting pp 3'!$B$2:$B$35,"IKS",'Begroting pp 3'!$G$2:$G$34)</f>
        <v>0</v>
      </c>
      <c r="E19" s="43">
        <f ca="1">SUMIF('Begroting pp 4'!$B$2:$B$35,"IKS",'Begroting pp 4'!$G$2:$G$34)</f>
        <v>0</v>
      </c>
      <c r="F19" s="43">
        <f ca="1">SUMIF('Begroting pp 5'!$B$2:$B$35,"IKS",'Begroting pp 5'!$G$2:$G$34)</f>
        <v>0</v>
      </c>
      <c r="G19" s="43">
        <f ca="1">SUMIF('Begroting pp 6'!$B$2:$B$35,"IKS",'Begroting pp 6'!$G$2:$G$34)</f>
        <v>0</v>
      </c>
      <c r="H19" s="43">
        <f ca="1">SUMIF('Begroting pp 7'!$B$2:$B$35,"IKS",'Begroting pp 7'!$G$2:$G$34)</f>
        <v>0</v>
      </c>
      <c r="I19" s="43">
        <f ca="1">SUMIF('Begroting pp 8'!$B$2:$B$35,"IKS",'Begroting pp 8'!$G$2:$G$34)</f>
        <v>0</v>
      </c>
      <c r="J19" s="43">
        <f ca="1">SUMIF('Begroting pp 9'!$B$2:$B$35,"IKS",'Begroting pp 9'!$G$2:$G$34)</f>
        <v>0</v>
      </c>
      <c r="K19" s="43">
        <f ca="1">SUMIF('Begroting pp 10'!$B$2:$B$35,"IKS",'Begroting pp 10'!$G$2:$G$34)</f>
        <v>0</v>
      </c>
      <c r="L19" s="43">
        <f ca="1">SUMIF('Begroting pp 11'!$B$2:$B$35,"IKS",'Begroting pp 11'!$G$2:$G$34)</f>
        <v>0</v>
      </c>
      <c r="M19" s="43">
        <f ca="1">SUMIF('Begroting pp 12'!$B$2:$B$35,"IKS",'Begroting pp 12'!$G$2:$G$34)</f>
        <v>0</v>
      </c>
      <c r="N19" s="43">
        <f ca="1">SUMIF('Begroting pp 13'!$B$2:$B$35,"IKS",'Begroting pp 13'!$G$2:$G$34)</f>
        <v>0</v>
      </c>
      <c r="O19" s="43">
        <f ca="1">SUMIF('Begroting pp 14'!$B$2:$B$35,"IKS",'Begroting pp 14'!$G$2:$G$34)</f>
        <v>0</v>
      </c>
      <c r="P19" s="43">
        <f ca="1">SUMIF('Begroting pp 15'!$B$2:$B$35,"IKS",'Begroting pp 15'!$G$2:$G$34)</f>
        <v>0</v>
      </c>
      <c r="Q19" s="83">
        <f ca="1" t="shared" si="4"/>
        <v>0</v>
      </c>
    </row>
    <row r="20" spans="1:17" ht="15" customHeight="1">
      <c r="A20" s="89" t="s">
        <v>0</v>
      </c>
      <c r="B20" s="43">
        <f ca="1">SUMIF('Begroting penvoerder (pp 1)'!$B$2:$B$35,"Kosten derden",'Begroting penvoerder (pp 1)'!$G$2:$G$34)</f>
        <v>0</v>
      </c>
      <c r="C20" s="43">
        <f ca="1">SUMIF('Begroting pp 2 '!$B$2:$B$35,"Kosten derden",'Begroting pp 2 '!$G$2:$G$34)</f>
        <v>0</v>
      </c>
      <c r="D20" s="43">
        <f ca="1">SUMIF('Begroting pp 3'!$B$2:$B$35,"Kosten derden",'Begroting pp 3'!$G$2:$G$34)</f>
        <v>0</v>
      </c>
      <c r="E20" s="43">
        <f ca="1">SUMIF('Begroting pp 4'!$B$2:$B$35,"Kosten derden",'Begroting pp 4'!$G$2:$G$34)</f>
        <v>0</v>
      </c>
      <c r="F20" s="43">
        <f ca="1">SUMIF('Begroting pp 5'!$B$2:$B$35,"Kosten derden",'Begroting pp 5'!$G$2:$G$34)</f>
        <v>0</v>
      </c>
      <c r="G20" s="43">
        <f ca="1">SUMIF('Begroting pp 6'!$B$2:$B$35,"Kosten derden",'Begroting pp 6'!$G$2:$G$34)</f>
        <v>0</v>
      </c>
      <c r="H20" s="43">
        <f ca="1">SUMIF('Begroting pp 7'!$B$2:$B$35,"Kosten derden",'Begroting pp 7'!$G$2:$G$34)</f>
        <v>0</v>
      </c>
      <c r="I20" s="43">
        <f ca="1">SUMIF('Begroting pp 8'!$B$2:$B$35,"Kosten derden",'Begroting pp 8'!$G$2:$G$34)</f>
        <v>0</v>
      </c>
      <c r="J20" s="43">
        <f ca="1">SUMIF('Begroting pp 9'!$B$2:$B$35,"Kosten derden",'Begroting pp 9'!$G$2:$G$34)</f>
        <v>0</v>
      </c>
      <c r="K20" s="43">
        <f ca="1">SUMIF('Begroting pp 10'!$B$2:$B$35,"Kosten derden",'Begroting pp 10'!$G$2:$G$34)</f>
        <v>0</v>
      </c>
      <c r="L20" s="43">
        <f ca="1">SUMIF('Begroting pp 11'!$B$2:$B$35,"Kosten derden",'Begroting pp 11'!$G$2:$G$34)</f>
        <v>0</v>
      </c>
      <c r="M20" s="43">
        <f ca="1">SUMIF('Begroting pp 12'!$B$2:$B$35,"Kosten derden",'Begroting pp 12'!$G$2:$G$34)</f>
        <v>0</v>
      </c>
      <c r="N20" s="43">
        <f ca="1">SUMIF('Begroting pp 13'!$B$2:$B$35,"Kosten derden",'Begroting pp 13'!$G$2:$G$34)</f>
        <v>0</v>
      </c>
      <c r="O20" s="43">
        <f ca="1">SUMIF('Begroting pp 14'!$B$2:$B$35,"Kosten derden",'Begroting pp 14'!$G$2:$G$34)</f>
        <v>0</v>
      </c>
      <c r="P20" s="43">
        <f ca="1">SUMIF('Begroting pp 15'!$B$2:$B$35,"Kosten derden",'Begroting pp 15'!$G$2:$G$34)</f>
        <v>0</v>
      </c>
      <c r="Q20" s="83">
        <f ca="1" t="shared" si="4"/>
        <v>0</v>
      </c>
    </row>
    <row r="21" spans="1:17" ht="15" customHeight="1">
      <c r="A21" s="89" t="s">
        <v>59</v>
      </c>
      <c r="B21" s="43">
        <f>SUMIF('Begroting penvoerder (pp 1)'!$B$2:$B$36,"Afschrijvingskosten",'Begroting penvoerder (pp 1)'!$G$2:$G$36)</f>
        <v>0</v>
      </c>
      <c r="C21" s="43">
        <f>SUMIF('Begroting pp 2 '!$B$2:$B$36,"Afschrijvingskosten",'Begroting pp 2 '!$G$2:$G$36)</f>
        <v>0</v>
      </c>
      <c r="D21" s="43">
        <f>SUMIF('Begroting pp 3'!$B$2:$B$36,"Afschrijvingskosten",'Begroting pp 3'!$G$2:$G$36)</f>
        <v>0</v>
      </c>
      <c r="E21" s="43">
        <f>SUMIF('Begroting pp 4'!$B$2:$B$36,"Afschrijvingskosten",'Begroting pp 4'!$G$2:$G$36)</f>
        <v>0</v>
      </c>
      <c r="F21" s="43">
        <f>SUMIF('Begroting pp 5'!$B$2:$B$36,"Afschrijvingskosten",'Begroting pp 5'!$G$2:$G$36)</f>
        <v>0</v>
      </c>
      <c r="G21" s="43">
        <f>SUMIF('Begroting pp 6'!$B$2:$B$36,"Afschrijvingskosten",'Begroting pp 6'!$G$2:$G$36)</f>
        <v>0</v>
      </c>
      <c r="H21" s="43">
        <f>SUMIF('Begroting pp 7'!$B$2:$B$36,"Afschrijvingskosten",'Begroting pp 7'!$G$2:$G$36)</f>
        <v>0</v>
      </c>
      <c r="I21" s="43">
        <f>SUMIF('Begroting pp 8'!$B$2:$B$36,"Afschrijvingskosten",'Begroting pp 8'!$G$2:$G$36)</f>
        <v>0</v>
      </c>
      <c r="J21" s="43">
        <f>SUMIF('Begroting pp 9'!$B$2:$B$36,"Afschrijvingskosten",'Begroting pp 9'!$G$2:$G$36)</f>
        <v>0</v>
      </c>
      <c r="K21" s="43">
        <f>SUMIF('Begroting pp 10'!$B$2:$B$36,"Afschrijvingskosten",'Begroting pp 10'!$G$2:$G$36)</f>
        <v>0</v>
      </c>
      <c r="L21" s="43">
        <f>SUMIF('Begroting pp 11'!$B$2:$B$36,"Afschrijvingskosten",'Begroting pp 11'!$G$2:$G$36)</f>
        <v>0</v>
      </c>
      <c r="M21" s="43">
        <f>SUMIF('Begroting pp 12'!$B$2:$B$36,"Afschrijvingskosten",'Begroting pp 12'!$G$2:$G$36)</f>
        <v>0</v>
      </c>
      <c r="N21" s="43">
        <f>SUMIF('Begroting pp 13'!$B$2:$B$36,"Afschrijvingskosten",'Begroting pp 13'!$G$2:$G$36)</f>
        <v>0</v>
      </c>
      <c r="O21" s="43">
        <f>SUMIF('Begroting pp 14'!$B$2:$B$36,"Afschrijvingskosten",'Begroting pp 14'!$G$2:$G$36)</f>
        <v>0</v>
      </c>
      <c r="P21" s="43">
        <f>SUMIF('Begroting pp 15'!$B$2:$B$36,"Afschrijvingskosten",'Begroting pp 15'!$G$2:$G$36)</f>
        <v>0</v>
      </c>
      <c r="Q21" s="83">
        <f t="shared" si="4"/>
        <v>0</v>
      </c>
    </row>
    <row r="22" spans="1:17" ht="15" customHeight="1">
      <c r="A22" s="89" t="s">
        <v>60</v>
      </c>
      <c r="B22" s="43">
        <f ca="1">SUMIF('Begroting penvoerder (pp 1)'!$B$2:$B$36,"Grondkosten",'Begroting penvoerder (pp 1)'!$G$13:$G$36)</f>
        <v>0</v>
      </c>
      <c r="C22" s="43">
        <f ca="1">SUMIF('Begroting pp 2 '!$B$2:$B$36,"Grondkosten",'Begroting pp 2 '!$G$13:$G$36)</f>
        <v>0</v>
      </c>
      <c r="D22" s="43">
        <f ca="1">SUMIF('Begroting pp 3'!$B$2:$B$36,"Grondkosten",'Begroting pp 3'!$G$13:$G$36)</f>
        <v>0</v>
      </c>
      <c r="E22" s="43">
        <f ca="1">SUMIF('Begroting pp 4'!$B$2:$B$36,"Grondkosten",'Begroting pp 4'!$G$13:$G$36)</f>
        <v>0</v>
      </c>
      <c r="F22" s="43">
        <f ca="1">SUMIF('Begroting pp 5'!$B$2:$B$36,"Grondkosten",'Begroting pp 5'!$G$13:$G$36)</f>
        <v>0</v>
      </c>
      <c r="G22" s="43">
        <f ca="1">SUMIF('Begroting pp 6'!$B$2:$B$36,"Grondkosten",'Begroting pp 6'!$G$13:$G$36)</f>
        <v>0</v>
      </c>
      <c r="H22" s="43">
        <f ca="1">SUMIF('Begroting pp 7'!$B$2:$B$36,"Grondkosten",'Begroting pp 7'!$G$13:$G$36)</f>
        <v>0</v>
      </c>
      <c r="I22" s="43">
        <f ca="1">SUMIF('Begroting pp 8'!$B$2:$B$36,"Grondkosten",'Begroting pp 8'!$G$13:$G$36)</f>
        <v>0</v>
      </c>
      <c r="J22" s="43">
        <f ca="1">SUMIF('Begroting pp 9'!$B$2:$B$36,"Grondkosten",'Begroting pp 9'!$G$13:$G$36)</f>
        <v>0</v>
      </c>
      <c r="K22" s="43">
        <f ca="1">SUMIF('Begroting pp 10'!$B$2:$B$36,"Grondkosten",'Begroting pp 10'!$G$13:$G$36)</f>
        <v>0</v>
      </c>
      <c r="L22" s="43">
        <f ca="1">SUMIF('Begroting pp 11'!$B$2:$B$36,"Grondkosten",'Begroting pp 11'!$G$13:$G$36)</f>
        <v>0</v>
      </c>
      <c r="M22" s="43">
        <f ca="1">SUMIF('Begroting pp 12'!$B$2:$B$36,"Grondkosten",'Begroting pp 12'!$G$13:$G$36)</f>
        <v>0</v>
      </c>
      <c r="N22" s="43">
        <f ca="1">SUMIF('Begroting pp 13'!$B$2:$B$36,"Grondkosten",'Begroting pp 13'!$G$13:$G$36)</f>
        <v>0</v>
      </c>
      <c r="O22" s="43">
        <f ca="1">SUMIF('Begroting pp 14'!$B$2:$B$36,"Grondkosten",'Begroting pp 14'!$G$13:$G$36)</f>
        <v>0</v>
      </c>
      <c r="P22" s="43">
        <f ca="1">SUMIF('Begroting pp 15'!$B$2:$B$36,"Grondkosten",'Begroting pp 15'!$G$13:$G$36)</f>
        <v>0</v>
      </c>
      <c r="Q22" s="83">
        <f ca="1" t="shared" si="4"/>
        <v>0</v>
      </c>
    </row>
    <row r="23" spans="1:34" ht="15" customHeight="1">
      <c r="A23" s="89" t="s">
        <v>48</v>
      </c>
      <c r="B23" s="43">
        <f>SUMIF('Begroting penvoerder (pp 1)'!$B$2:$B$36,"Inbreng in natura",'Begroting penvoerder (pp 1)'!$G$2:$G$36)</f>
        <v>0</v>
      </c>
      <c r="C23" s="43">
        <f>SUMIF('Begroting pp 2 '!$B$2:$B$36,"Inbreng in natura",'Begroting pp 2 '!$G$2:$G$36)</f>
        <v>0</v>
      </c>
      <c r="D23" s="43">
        <f>SUMIF('Begroting pp 3'!$B$2:$B$36,"Inbreng in natura",'Begroting pp 3'!$G$2:$G$36)</f>
        <v>0</v>
      </c>
      <c r="E23" s="43">
        <f>SUMIF('Begroting pp 4'!$B$2:$B$36,"Inbreng in natura",'Begroting pp 4'!$G$2:$G$36)</f>
        <v>0</v>
      </c>
      <c r="F23" s="43">
        <f>SUMIF('Begroting pp 5'!$B$2:$B$36,"Inbreng in natura",'Begroting pp 5'!$G$2:$G$36)</f>
        <v>0</v>
      </c>
      <c r="G23" s="43">
        <f>SUMIF('Begroting pp 6'!$B$2:$B$36,"Inbreng in natura",'Begroting pp 6'!$G$2:$G$36)</f>
        <v>0</v>
      </c>
      <c r="H23" s="43">
        <f>SUMIF('Begroting pp 7'!$B$2:$B$36,"Inbreng in natura",'Begroting pp 7'!$G$2:$G$36)</f>
        <v>0</v>
      </c>
      <c r="I23" s="43">
        <f>SUMIF('Begroting pp 8'!$B$2:$B$36,"Inbreng in natura",'Begroting pp 8'!$G$2:$G$36)</f>
        <v>0</v>
      </c>
      <c r="J23" s="43">
        <f>SUMIF('Begroting pp 9'!$B$2:$B$36,"Inbreng in natura",'Begroting pp 9'!$G$2:$G$36)</f>
        <v>0</v>
      </c>
      <c r="K23" s="43">
        <f>SUMIF('Begroting pp 10'!$B$2:$B$36,"Inbreng in natura",'Begroting pp 10'!$G$2:$G$36)</f>
        <v>0</v>
      </c>
      <c r="L23" s="43">
        <f>SUMIF('Begroting pp 11'!$B$2:$B$36,"Inbreng in natura",'Begroting pp 11'!$G$2:$G$36)</f>
        <v>0</v>
      </c>
      <c r="M23" s="43">
        <f>SUMIF('Begroting pp 12'!$B$2:$B$36,"Inbreng in natura",'Begroting pp 12'!$G$2:$G$36)</f>
        <v>0</v>
      </c>
      <c r="N23" s="43">
        <f>SUMIF('Begroting pp 13'!$B$2:$B$36,"Inbreng in natura",'Begroting pp 13'!$G$2:$G$36)</f>
        <v>0</v>
      </c>
      <c r="O23" s="43">
        <f>SUMIF('Begroting pp 14'!$B$2:$B$36,"Inbreng in natura",'Begroting pp 14'!$G$2:$G$36)</f>
        <v>0</v>
      </c>
      <c r="P23" s="43">
        <f>SUMIF('Begroting pp 15'!$B$2:$B$36,"Inbreng in natura",'Begroting pp 15'!$G$2:$G$36)</f>
        <v>0</v>
      </c>
      <c r="Q23" s="83">
        <f t="shared" si="4"/>
        <v>0</v>
      </c>
      <c r="AH23" s="82"/>
    </row>
    <row r="24" spans="1:17" ht="15" customHeight="1" thickBot="1">
      <c r="A24" s="89" t="s">
        <v>61</v>
      </c>
      <c r="B24" s="43">
        <f>SUMIF('Begroting penvoerder (pp 1)'!$B$2:$B$36,"Projectopbrengsten",'Begroting penvoerder (pp 1)'!$G$2:$G$36)</f>
        <v>0</v>
      </c>
      <c r="C24" s="43">
        <f>SUMIF('Begroting pp 2 '!$B$2:$B$36,"Projectopbrengsten",'Begroting pp 2 '!$G$2:$G$36)</f>
        <v>0</v>
      </c>
      <c r="D24" s="43">
        <f>SUMIF('Begroting pp 3'!$B$2:$B$36,"Projectopbrengsten",'Begroting pp 3'!$G$2:$G$36)</f>
        <v>0</v>
      </c>
      <c r="E24" s="43">
        <f>SUMIF('Begroting pp 4'!$B$2:$B$36,"Projectopbrengsten",'Begroting pp 4'!$G$2:$G$36)</f>
        <v>0</v>
      </c>
      <c r="F24" s="43">
        <f>SUMIF('Begroting pp 5'!$B$2:$B$36,"Projectopbrengsten",'Begroting pp 5'!$G$2:$G$36)</f>
        <v>0</v>
      </c>
      <c r="G24" s="43">
        <f>SUMIF('Begroting pp 6'!$B$2:$B$36,"Projectopbrengsten",'Begroting pp 6'!$G$2:$G$36)</f>
        <v>0</v>
      </c>
      <c r="H24" s="43">
        <f>SUMIF('Begroting pp 7'!$B$2:$B$36,"Projectopbrengsten",'Begroting pp 7'!$G$2:$G$36)</f>
        <v>0</v>
      </c>
      <c r="I24" s="43">
        <f>SUMIF('Begroting pp 8'!$B$2:$B$36,"Projectopbrengsten",'Begroting pp 8'!$G$2:$G$36)</f>
        <v>0</v>
      </c>
      <c r="J24" s="43">
        <f>SUMIF('Begroting pp 9'!$B$2:$B$36,"Projectopbrengsten",'Begroting pp 9'!$G$2:$G$36)</f>
        <v>0</v>
      </c>
      <c r="K24" s="43">
        <f>SUMIF('Begroting pp 10'!$B$2:$B$36,"Projectopbrengsten",'Begroting pp 10'!$G$2:$G$36)</f>
        <v>0</v>
      </c>
      <c r="L24" s="43">
        <f>SUMIF('Begroting pp 11'!$B$2:$B$36,"Projectopbrengsten",'Begroting pp 11'!$G$2:$G$36)</f>
        <v>0</v>
      </c>
      <c r="M24" s="43">
        <f>SUMIF('Begroting pp 12'!$B$2:$B$36,"Projectopbrengsten",'Begroting pp 12'!$G$2:$G$36)</f>
        <v>0</v>
      </c>
      <c r="N24" s="43">
        <f>SUMIF('Begroting pp 13'!$B$2:$B$36,"Projectopbrengsten",'Begroting pp 13'!$G$2:$G$36)</f>
        <v>0</v>
      </c>
      <c r="O24" s="43">
        <f>SUMIF('Begroting pp 14'!$B$2:$B$36,"Projectopbrengsten",'Begroting pp 14'!$G$2:$G$36)</f>
        <v>0</v>
      </c>
      <c r="P24" s="43">
        <f>SUMIF('Begroting pp 15'!$B$2:$B$36,"Projectopbrengsten",'Begroting pp 15'!$G$2:$G$36)</f>
        <v>0</v>
      </c>
      <c r="Q24" s="83">
        <f t="shared" si="4"/>
        <v>0</v>
      </c>
    </row>
    <row r="25" spans="1:17" ht="15" customHeight="1" thickBot="1">
      <c r="A25" s="90" t="s">
        <v>21</v>
      </c>
      <c r="B25" s="46">
        <f ca="1">SUM(B16:B23)</f>
        <v>0</v>
      </c>
      <c r="C25" s="46">
        <f ca="1">SUM(C16:C23)</f>
        <v>0</v>
      </c>
      <c r="D25" s="46">
        <f aca="true" t="shared" si="5" ref="D25:P25">SUM(D16:D23)</f>
        <v>0</v>
      </c>
      <c r="E25" s="47">
        <f ca="1" t="shared" si="5"/>
        <v>0</v>
      </c>
      <c r="F25" s="46">
        <f ca="1" t="shared" si="5"/>
        <v>0</v>
      </c>
      <c r="G25" s="46">
        <f ca="1" t="shared" si="5"/>
        <v>0</v>
      </c>
      <c r="H25" s="46">
        <f ca="1" t="shared" si="5"/>
        <v>0</v>
      </c>
      <c r="I25" s="47">
        <f ca="1" t="shared" si="5"/>
        <v>0</v>
      </c>
      <c r="J25" s="46">
        <f ca="1" t="shared" si="5"/>
        <v>0</v>
      </c>
      <c r="K25" s="47">
        <f ca="1" t="shared" si="5"/>
        <v>0</v>
      </c>
      <c r="L25" s="47">
        <f ca="1" t="shared" si="5"/>
        <v>0</v>
      </c>
      <c r="M25" s="47">
        <f ca="1" t="shared" si="5"/>
        <v>0</v>
      </c>
      <c r="N25" s="47">
        <f ca="1" t="shared" si="5"/>
        <v>0</v>
      </c>
      <c r="O25" s="47">
        <f ca="1" t="shared" si="5"/>
        <v>0</v>
      </c>
      <c r="P25" s="47">
        <f ca="1" t="shared" si="5"/>
        <v>0</v>
      </c>
      <c r="Q25" s="80">
        <f ca="1">SUM(Q16:Q23)</f>
        <v>0</v>
      </c>
    </row>
    <row r="26" spans="1:17" ht="15" customHeight="1">
      <c r="A26" s="90" t="s">
        <v>45</v>
      </c>
      <c r="B26" s="92" t="e">
        <f aca="true" t="shared" si="6" ref="B26:P26">B25/$R$9</f>
        <v>#DIV/0!</v>
      </c>
      <c r="C26" s="92" t="e">
        <f ca="1" t="shared" si="6"/>
        <v>#DIV/0!</v>
      </c>
      <c r="D26" s="92" t="e">
        <f ca="1" t="shared" si="6"/>
        <v>#DIV/0!</v>
      </c>
      <c r="E26" s="92" t="e">
        <f ca="1" t="shared" si="6"/>
        <v>#DIV/0!</v>
      </c>
      <c r="F26" s="92" t="e">
        <f ca="1" t="shared" si="6"/>
        <v>#DIV/0!</v>
      </c>
      <c r="G26" s="92" t="e">
        <f ca="1" t="shared" si="6"/>
        <v>#DIV/0!</v>
      </c>
      <c r="H26" s="92" t="e">
        <f ca="1" t="shared" si="6"/>
        <v>#DIV/0!</v>
      </c>
      <c r="I26" s="92" t="e">
        <f ca="1" t="shared" si="6"/>
        <v>#DIV/0!</v>
      </c>
      <c r="J26" s="92" t="e">
        <f ca="1" t="shared" si="6"/>
        <v>#DIV/0!</v>
      </c>
      <c r="K26" s="92" t="e">
        <f ca="1" t="shared" si="6"/>
        <v>#DIV/0!</v>
      </c>
      <c r="L26" s="92" t="e">
        <f ca="1" t="shared" si="6"/>
        <v>#DIV/0!</v>
      </c>
      <c r="M26" s="92" t="e">
        <f ca="1" t="shared" si="6"/>
        <v>#DIV/0!</v>
      </c>
      <c r="N26" s="92" t="e">
        <f ca="1" t="shared" si="6"/>
        <v>#DIV/0!</v>
      </c>
      <c r="O26" s="92" t="e">
        <f ca="1" t="shared" si="6"/>
        <v>#DIV/0!</v>
      </c>
      <c r="P26" s="92" t="e">
        <f ca="1" t="shared" si="6"/>
        <v>#DIV/0!</v>
      </c>
      <c r="Q26" s="93"/>
    </row>
    <row r="31" ht="12.75">
      <c r="A31" s="66"/>
    </row>
  </sheetData>
  <mergeCells count="1">
    <mergeCell ref="F11:H11"/>
  </mergeCells>
  <conditionalFormatting sqref="C10">
    <cfRule type="expression" priority="16" dxfId="15">
      <formula>$C$10&gt;70%</formula>
    </cfRule>
  </conditionalFormatting>
  <conditionalFormatting sqref="D10:Q10">
    <cfRule type="expression" priority="15" dxfId="15">
      <formula>$C$10&gt;70%</formula>
    </cfRule>
  </conditionalFormatting>
  <conditionalFormatting sqref="B26">
    <cfRule type="expression" priority="12" dxfId="15">
      <formula>$C$10&gt;70%</formula>
    </cfRule>
  </conditionalFormatting>
  <conditionalFormatting sqref="C26:P26">
    <cfRule type="expression" priority="11" dxfId="15">
      <formula>$C$10&gt;70%</formula>
    </cfRule>
  </conditionalFormatting>
  <conditionalFormatting sqref="F25">
    <cfRule type="expression" priority="6" dxfId="16">
      <formula>$G$9</formula>
    </cfRule>
  </conditionalFormatting>
  <conditionalFormatting sqref="G25">
    <cfRule type="expression" priority="5" dxfId="16">
      <formula>$H$9</formula>
    </cfRule>
  </conditionalFormatting>
  <conditionalFormatting sqref="H25">
    <cfRule type="expression" priority="4" dxfId="16">
      <formula>$I$9</formula>
    </cfRule>
  </conditionalFormatting>
  <conditionalFormatting sqref="I25">
    <cfRule type="expression" priority="3" dxfId="16">
      <formula>$J$9</formula>
    </cfRule>
  </conditionalFormatting>
  <conditionalFormatting sqref="J25">
    <cfRule type="expression" priority="2" dxfId="16">
      <formula>$K$9</formula>
    </cfRule>
  </conditionalFormatting>
  <conditionalFormatting sqref="K25:P25">
    <cfRule type="expression" priority="1" dxfId="16">
      <formula>$L$9</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46" r:id="rId3"/>
  <tableParts>
    <tablePart r:id="rId2"/>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4"/>
  <sheetViews>
    <sheetView workbookViewId="0" topLeftCell="A1">
      <selection activeCell="A2" sqref="A2"/>
    </sheetView>
  </sheetViews>
  <sheetFormatPr defaultColWidth="9.140625" defaultRowHeight="12.75"/>
  <cols>
    <col min="1" max="1" width="50.421875" style="5" customWidth="1"/>
    <col min="2" max="2" width="19.00390625" style="5" customWidth="1"/>
    <col min="3" max="3" width="21.28125" style="5" customWidth="1"/>
    <col min="4" max="4" width="48.57421875" style="5" customWidth="1"/>
    <col min="5" max="5" width="34.140625" style="5" customWidth="1"/>
    <col min="6" max="6" width="30.140625" style="5" customWidth="1"/>
    <col min="7" max="7" width="24.8515625" style="5" customWidth="1"/>
    <col min="8" max="8" width="12.8515625" style="5" bestFit="1" customWidth="1"/>
    <col min="9" max="9" width="36.00390625" style="5" bestFit="1" customWidth="1"/>
    <col min="10" max="10" width="9.140625" style="5" customWidth="1"/>
    <col min="11" max="11" width="30.7109375" style="5" bestFit="1" customWidth="1"/>
    <col min="12" max="16384" width="9.140625" style="5" customWidth="1"/>
  </cols>
  <sheetData>
    <row r="1" spans="1:12" ht="39" thickBot="1">
      <c r="A1" s="102" t="s">
        <v>64</v>
      </c>
      <c r="B1" s="103" t="s">
        <v>52</v>
      </c>
      <c r="C1" s="94" t="s">
        <v>17</v>
      </c>
      <c r="D1" s="111" t="s">
        <v>18</v>
      </c>
      <c r="E1"/>
      <c r="H1" s="1"/>
      <c r="I1" s="1"/>
      <c r="J1" s="1"/>
      <c r="K1" s="1"/>
      <c r="L1" s="1"/>
    </row>
    <row r="2" spans="1:5" ht="15" customHeight="1">
      <c r="A2" s="38"/>
      <c r="B2" s="6"/>
      <c r="C2" s="34">
        <v>0</v>
      </c>
      <c r="D2" s="79">
        <f aca="true" t="shared" si="0" ref="D2:D7">_xlfn.IFERROR(C2/$B$35,0)</f>
        <v>0</v>
      </c>
      <c r="E2"/>
    </row>
    <row r="3" spans="1:5" ht="15" customHeight="1">
      <c r="A3" s="22"/>
      <c r="B3" s="9"/>
      <c r="C3" s="35">
        <v>0</v>
      </c>
      <c r="D3" s="79">
        <f t="shared" si="0"/>
        <v>0</v>
      </c>
      <c r="E3"/>
    </row>
    <row r="4" spans="1:5" ht="15" customHeight="1">
      <c r="A4" s="22"/>
      <c r="B4" s="9"/>
      <c r="C4" s="35">
        <v>0</v>
      </c>
      <c r="D4" s="79">
        <f t="shared" si="0"/>
        <v>0</v>
      </c>
      <c r="E4"/>
    </row>
    <row r="5" spans="1:5" ht="15" customHeight="1">
      <c r="A5" s="22"/>
      <c r="B5" s="9"/>
      <c r="C5" s="35">
        <v>0</v>
      </c>
      <c r="D5" s="79">
        <f t="shared" si="0"/>
        <v>0</v>
      </c>
      <c r="E5"/>
    </row>
    <row r="6" spans="1:7" ht="15" customHeight="1" thickBot="1">
      <c r="A6" s="101"/>
      <c r="B6" s="52"/>
      <c r="C6" s="53">
        <v>0</v>
      </c>
      <c r="D6" s="79">
        <f t="shared" si="0"/>
        <v>0</v>
      </c>
      <c r="E6"/>
      <c r="F6" s="48"/>
      <c r="G6" s="48"/>
    </row>
    <row r="7" spans="1:7" ht="15" customHeight="1">
      <c r="A7" s="90" t="s">
        <v>20</v>
      </c>
      <c r="B7" s="45"/>
      <c r="C7" s="104">
        <f>SUM(C2:C6)</f>
        <v>0</v>
      </c>
      <c r="D7" s="79">
        <f t="shared" si="0"/>
        <v>0</v>
      </c>
      <c r="E7"/>
      <c r="G7" s="48"/>
    </row>
    <row r="8" spans="3:4" ht="12.75">
      <c r="C8" s="54"/>
      <c r="D8"/>
    </row>
    <row r="9" spans="1:7" ht="39" thickBot="1">
      <c r="A9" s="112" t="s">
        <v>68</v>
      </c>
      <c r="B9" s="103" t="s">
        <v>52</v>
      </c>
      <c r="C9" s="113" t="s">
        <v>22</v>
      </c>
      <c r="D9" s="111" t="s">
        <v>18</v>
      </c>
      <c r="E9"/>
      <c r="G9" s="48"/>
    </row>
    <row r="10" spans="1:5" ht="15" customHeight="1">
      <c r="A10" s="105"/>
      <c r="B10" s="55"/>
      <c r="C10" s="34">
        <v>0</v>
      </c>
      <c r="D10" s="79">
        <f aca="true" t="shared" si="1" ref="D10:D15">_xlfn.IFERROR(C10/$B$35,0)</f>
        <v>0</v>
      </c>
      <c r="E10"/>
    </row>
    <row r="11" spans="1:5" ht="15" customHeight="1">
      <c r="A11" s="106"/>
      <c r="B11" s="56"/>
      <c r="C11" s="35">
        <v>0</v>
      </c>
      <c r="D11" s="79">
        <f t="shared" si="1"/>
        <v>0</v>
      </c>
      <c r="E11"/>
    </row>
    <row r="12" spans="1:5" ht="15" customHeight="1">
      <c r="A12" s="106"/>
      <c r="B12" s="56"/>
      <c r="C12" s="35">
        <v>0</v>
      </c>
      <c r="D12" s="79">
        <f t="shared" si="1"/>
        <v>0</v>
      </c>
      <c r="E12"/>
    </row>
    <row r="13" spans="1:5" ht="15" customHeight="1">
      <c r="A13" s="106"/>
      <c r="B13" s="56"/>
      <c r="C13" s="35">
        <v>0</v>
      </c>
      <c r="D13" s="79">
        <f t="shared" si="1"/>
        <v>0</v>
      </c>
      <c r="E13"/>
    </row>
    <row r="14" spans="1:5" ht="15" customHeight="1" thickBot="1">
      <c r="A14" s="107"/>
      <c r="B14" s="57"/>
      <c r="C14" s="53">
        <v>0</v>
      </c>
      <c r="D14" s="79">
        <f t="shared" si="1"/>
        <v>0</v>
      </c>
      <c r="E14"/>
    </row>
    <row r="15" spans="1:5" ht="15" customHeight="1">
      <c r="A15" s="108" t="s">
        <v>20</v>
      </c>
      <c r="B15" s="109"/>
      <c r="C15" s="110">
        <f>SUM(C10:C14)</f>
        <v>0</v>
      </c>
      <c r="D15" s="79">
        <f t="shared" si="1"/>
        <v>0</v>
      </c>
      <c r="E15" s="78"/>
    </row>
    <row r="17" ht="13.5" thickBot="1"/>
    <row r="18" spans="1:5" ht="26.25" thickBot="1">
      <c r="A18" s="116" t="s">
        <v>23</v>
      </c>
      <c r="B18" s="117" t="s">
        <v>36</v>
      </c>
      <c r="C18" s="117" t="s">
        <v>37</v>
      </c>
      <c r="D18" s="117" t="s">
        <v>38</v>
      </c>
      <c r="E18" s="119" t="s">
        <v>27</v>
      </c>
    </row>
    <row r="19" spans="1:9" ht="15" customHeight="1">
      <c r="A19" s="115">
        <f>'Begroting penvoerder (pp 1)'!$D$1</f>
        <v>0</v>
      </c>
      <c r="B19" s="34">
        <f>'Totale begroting'!C9*(1-financiering[[#This Row],[Gevraagde subsidie (percentage)]])</f>
        <v>0</v>
      </c>
      <c r="C19" s="49">
        <f>_xlfn.IFERROR(financiering[[#This Row],[Gevraagde subsidie (bedrag)]]/financiering[[#This Row],[Totale kosten]],0)</f>
        <v>0</v>
      </c>
      <c r="D19" s="17">
        <f>'Begroting penvoerder (pp 1)'!D48</f>
        <v>0</v>
      </c>
      <c r="E19" s="120">
        <f>'Totale begroting'!C9</f>
        <v>0</v>
      </c>
      <c r="F19" s="114"/>
      <c r="G19" s="114"/>
      <c r="H19" s="114"/>
      <c r="I19" s="114"/>
    </row>
    <row r="20" spans="1:9" ht="15" customHeight="1">
      <c r="A20" s="100">
        <f>'Begroting pp 2 '!D1</f>
        <v>0</v>
      </c>
      <c r="B20" s="34">
        <f>'Totale begroting'!D9*(1-financiering[[#This Row],[Gevraagde subsidie (percentage)]])</f>
        <v>0</v>
      </c>
      <c r="C20" s="49">
        <f>_xlfn.IFERROR(financiering[[#This Row],[Gevraagde subsidie (bedrag)]]/financiering[[#This Row],[Totale kosten]],0)</f>
        <v>0</v>
      </c>
      <c r="D20" s="17">
        <f>'Begroting pp 2 '!D46</f>
        <v>0</v>
      </c>
      <c r="E20" s="120">
        <f>'Totale begroting'!D9</f>
        <v>0</v>
      </c>
      <c r="F20" s="114"/>
      <c r="G20" s="114"/>
      <c r="H20" s="114"/>
      <c r="I20" s="114"/>
    </row>
    <row r="21" spans="1:9" ht="15" customHeight="1">
      <c r="A21" s="100">
        <f>'Begroting pp 3'!D1</f>
        <v>0</v>
      </c>
      <c r="B21" s="35">
        <f>'Totale begroting'!E9*(1-financiering[[#This Row],[Gevraagde subsidie (percentage)]])</f>
        <v>0</v>
      </c>
      <c r="C21" s="49">
        <f>_xlfn.IFERROR(financiering[[#This Row],[Gevraagde subsidie (bedrag)]]/financiering[[#This Row],[Totale kosten]],0)</f>
        <v>0</v>
      </c>
      <c r="D21" s="23">
        <f>'Begroting pp 3'!D46</f>
        <v>0</v>
      </c>
      <c r="E21" s="120">
        <f>'Totale begroting'!E9</f>
        <v>0</v>
      </c>
      <c r="F21" s="114"/>
      <c r="G21" s="114"/>
      <c r="H21" s="114"/>
      <c r="I21" s="114"/>
    </row>
    <row r="22" spans="1:9" ht="15" customHeight="1">
      <c r="A22" s="100">
        <f>'Begroting pp 4'!D1</f>
        <v>0</v>
      </c>
      <c r="B22" s="35">
        <f>'Totale begroting'!F$9*(1-financiering[[#This Row],[Gevraagde subsidie (percentage)]])</f>
        <v>0</v>
      </c>
      <c r="C22" s="49">
        <f>_xlfn.IFERROR(financiering[[#This Row],[Gevraagde subsidie (bedrag)]]/financiering[[#This Row],[Totale kosten]],0)</f>
        <v>0</v>
      </c>
      <c r="D22" s="23">
        <f>'Begroting pp 4'!D46</f>
        <v>0</v>
      </c>
      <c r="E22" s="120">
        <f>'Totale begroting'!F9</f>
        <v>0</v>
      </c>
      <c r="F22" s="114"/>
      <c r="G22" s="114"/>
      <c r="H22" s="114"/>
      <c r="I22" s="114"/>
    </row>
    <row r="23" spans="1:9" ht="15" customHeight="1">
      <c r="A23" s="100">
        <f>'Begroting pp 5'!D1</f>
        <v>0</v>
      </c>
      <c r="B23" s="35">
        <f>'Totale begroting'!G$9*(1-financiering[[#This Row],[Gevraagde subsidie (percentage)]])</f>
        <v>0</v>
      </c>
      <c r="C23" s="49">
        <f>_xlfn.IFERROR(financiering[[#This Row],[Gevraagde subsidie (bedrag)]]/financiering[[#This Row],[Totale kosten]],0)</f>
        <v>0</v>
      </c>
      <c r="D23" s="23">
        <f>'Begroting pp 5'!D46</f>
        <v>0</v>
      </c>
      <c r="E23" s="120">
        <f>'Totale begroting'!G9</f>
        <v>0</v>
      </c>
      <c r="F23" s="114"/>
      <c r="G23" s="114"/>
      <c r="H23" s="114"/>
      <c r="I23" s="114"/>
    </row>
    <row r="24" spans="1:5" ht="15" customHeight="1">
      <c r="A24" s="100">
        <f>'Begroting pp 6'!D1</f>
        <v>0</v>
      </c>
      <c r="B24" s="35">
        <f>'Totale begroting'!H$9*(1-financiering[[#This Row],[Gevraagde subsidie (percentage)]])</f>
        <v>0</v>
      </c>
      <c r="C24" s="49">
        <f>_xlfn.IFERROR(financiering[[#This Row],[Gevraagde subsidie (bedrag)]]/financiering[[#This Row],[Totale kosten]],0)</f>
        <v>0</v>
      </c>
      <c r="D24" s="23">
        <f>'Begroting pp 6'!D46</f>
        <v>0</v>
      </c>
      <c r="E24" s="120">
        <f>'Totale begroting'!H9</f>
        <v>0</v>
      </c>
    </row>
    <row r="25" spans="1:5" ht="15" customHeight="1">
      <c r="A25" s="100">
        <f>'Begroting pp 7'!D1</f>
        <v>0</v>
      </c>
      <c r="B25" s="35">
        <f>'Totale begroting'!I$9*(1-financiering[[#This Row],[Gevraagde subsidie (percentage)]])</f>
        <v>0</v>
      </c>
      <c r="C25" s="49">
        <f>_xlfn.IFERROR(financiering[[#This Row],[Gevraagde subsidie (bedrag)]]/financiering[[#This Row],[Totale kosten]],0)</f>
        <v>0</v>
      </c>
      <c r="D25" s="23">
        <f>'Begroting pp 7'!D46</f>
        <v>0</v>
      </c>
      <c r="E25" s="120">
        <f>'Totale begroting'!I9</f>
        <v>0</v>
      </c>
    </row>
    <row r="26" spans="1:5" ht="15" customHeight="1">
      <c r="A26" s="100">
        <f>'Begroting pp 8'!$D$1</f>
        <v>0</v>
      </c>
      <c r="B26" s="35">
        <f>'Totale begroting'!J$9*(1-financiering[[#This Row],[Gevraagde subsidie (percentage)]])</f>
        <v>0</v>
      </c>
      <c r="C26" s="49">
        <f>_xlfn.IFERROR(financiering[[#This Row],[Gevraagde subsidie (bedrag)]]/financiering[[#This Row],[Totale kosten]],0)</f>
        <v>0</v>
      </c>
      <c r="D26" s="23">
        <f>'Begroting pp 8'!$D$46</f>
        <v>0</v>
      </c>
      <c r="E26" s="120">
        <f>'Totale begroting'!J9</f>
        <v>0</v>
      </c>
    </row>
    <row r="27" spans="1:5" ht="15" customHeight="1">
      <c r="A27" s="100">
        <f>'Begroting pp 9'!$D$1</f>
        <v>0</v>
      </c>
      <c r="B27" s="35">
        <f>'Totale begroting'!K$9*(1-financiering[[#This Row],[Gevraagde subsidie (percentage)]])</f>
        <v>0</v>
      </c>
      <c r="C27" s="49">
        <f>_xlfn.IFERROR(financiering[[#This Row],[Gevraagde subsidie (bedrag)]]/financiering[[#This Row],[Totale kosten]],0)</f>
        <v>0</v>
      </c>
      <c r="D27" s="23">
        <f>'Begroting pp 9'!$D$46</f>
        <v>0</v>
      </c>
      <c r="E27" s="120">
        <f>'Totale begroting'!$K$9</f>
        <v>0</v>
      </c>
    </row>
    <row r="28" spans="1:5" ht="15" customHeight="1">
      <c r="A28" s="100">
        <f>'Begroting pp 10'!$D$1</f>
        <v>0</v>
      </c>
      <c r="B28" s="35">
        <f>'Totale begroting'!L$9*(1-financiering[[#This Row],[Gevraagde subsidie (percentage)]])</f>
        <v>0</v>
      </c>
      <c r="C28" s="49">
        <f>_xlfn.IFERROR(financiering[[#This Row],[Gevraagde subsidie (bedrag)]]/financiering[[#This Row],[Totale kosten]],0)</f>
        <v>0</v>
      </c>
      <c r="D28" s="23">
        <f>'Begroting pp 10'!$D$46</f>
        <v>0</v>
      </c>
      <c r="E28" s="120">
        <f>'Totale begroting'!$L$9</f>
        <v>0</v>
      </c>
    </row>
    <row r="29" spans="1:5" ht="15" customHeight="1">
      <c r="A29" s="100">
        <f>'Begroting pp 11'!$D$1</f>
        <v>0</v>
      </c>
      <c r="B29" s="35">
        <f>'Totale begroting'!M$9*(1-financiering[[#This Row],[Gevraagde subsidie (percentage)]])</f>
        <v>0</v>
      </c>
      <c r="C29" s="49">
        <f>_xlfn.IFERROR(financiering[[#This Row],[Gevraagde subsidie (bedrag)]]/financiering[[#This Row],[Totale kosten]],0)</f>
        <v>0</v>
      </c>
      <c r="D29" s="23">
        <f>'Begroting pp 11'!$D$46</f>
        <v>0</v>
      </c>
      <c r="E29" s="120">
        <f>'Totale begroting'!$M$9</f>
        <v>0</v>
      </c>
    </row>
    <row r="30" spans="1:5" ht="15" customHeight="1">
      <c r="A30" s="100">
        <f>'Begroting pp 12'!$D$1</f>
        <v>0</v>
      </c>
      <c r="B30" s="35">
        <f>'Totale begroting'!N$9*(1-financiering[[#This Row],[Gevraagde subsidie (percentage)]])</f>
        <v>0</v>
      </c>
      <c r="C30" s="49">
        <f>_xlfn.IFERROR(financiering[[#This Row],[Gevraagde subsidie (bedrag)]]/financiering[[#This Row],[Totale kosten]],0)</f>
        <v>0</v>
      </c>
      <c r="D30" s="23">
        <f>'Begroting pp 12'!$D$46</f>
        <v>0</v>
      </c>
      <c r="E30" s="120">
        <f>'Totale begroting'!$N$9</f>
        <v>0</v>
      </c>
    </row>
    <row r="31" spans="1:5" ht="15" customHeight="1">
      <c r="A31" s="100">
        <f>'Begroting pp 13'!$D$1</f>
        <v>0</v>
      </c>
      <c r="B31" s="35">
        <f>'Totale begroting'!O$9*(1-financiering[[#This Row],[Gevraagde subsidie (percentage)]])</f>
        <v>0</v>
      </c>
      <c r="C31" s="49">
        <f>_xlfn.IFERROR(financiering[[#This Row],[Gevraagde subsidie (bedrag)]]/financiering[[#This Row],[Totale kosten]],0)</f>
        <v>0</v>
      </c>
      <c r="D31" s="23">
        <f>'Begroting pp 13'!$D$46</f>
        <v>0</v>
      </c>
      <c r="E31" s="120">
        <f>'Totale begroting'!$O$9</f>
        <v>0</v>
      </c>
    </row>
    <row r="32" spans="1:5" ht="15" customHeight="1">
      <c r="A32" s="100">
        <f>'Begroting pp 14'!$D$1</f>
        <v>0</v>
      </c>
      <c r="B32" s="35">
        <f>'Totale begroting'!P$9*(1-financiering[[#This Row],[Gevraagde subsidie (percentage)]])</f>
        <v>0</v>
      </c>
      <c r="C32" s="49">
        <f>_xlfn.IFERROR(financiering[[#This Row],[Gevraagde subsidie (bedrag)]]/financiering[[#This Row],[Totale kosten]],0)</f>
        <v>0</v>
      </c>
      <c r="D32" s="23">
        <f>'Begroting pp 14'!D46</f>
        <v>0</v>
      </c>
      <c r="E32" s="120">
        <f>'Totale begroting'!$P$9</f>
        <v>0</v>
      </c>
    </row>
    <row r="33" spans="1:5" ht="15" customHeight="1" thickBot="1">
      <c r="A33" s="100">
        <f>'Begroting pp 15'!$D$1</f>
        <v>0</v>
      </c>
      <c r="B33" s="35">
        <f>'Totale begroting'!Q$9*(1-financiering[[#This Row],[Gevraagde subsidie (percentage)]])</f>
        <v>0</v>
      </c>
      <c r="C33" s="49">
        <f>_xlfn.IFERROR(financiering[[#This Row],[Gevraagde subsidie (bedrag)]]/financiering[[#This Row],[Totale kosten]],0)</f>
        <v>0</v>
      </c>
      <c r="D33" s="23">
        <f>'Begroting pp 15'!D46</f>
        <v>0</v>
      </c>
      <c r="E33" s="120">
        <f>'Totale begroting'!$Q$9</f>
        <v>0</v>
      </c>
    </row>
    <row r="34" spans="1:8" ht="15" customHeight="1" thickBot="1">
      <c r="A34" s="91" t="s">
        <v>20</v>
      </c>
      <c r="B34" s="34">
        <f>SUM(B19:B33)</f>
        <v>0</v>
      </c>
      <c r="C34" s="92"/>
      <c r="D34" s="93">
        <f>SUM(D19:D33)</f>
        <v>0</v>
      </c>
      <c r="E34" s="93">
        <f>SUM(E19:E33)</f>
        <v>0</v>
      </c>
      <c r="F34" s="72"/>
      <c r="H34" s="71"/>
    </row>
    <row r="35" spans="1:9" ht="15" customHeight="1" thickBot="1">
      <c r="A35" s="60" t="s">
        <v>24</v>
      </c>
      <c r="B35" s="46">
        <f>C7+C15+B34+D34</f>
        <v>0</v>
      </c>
      <c r="C35" s="249">
        <f ca="1">_xlfn.IFERROR(B35/'Totale begroting'!Q25,0)</f>
        <v>0</v>
      </c>
      <c r="D35" s="121" t="s">
        <v>69</v>
      </c>
      <c r="E35" s="122">
        <f>_xlfn.IFERROR(D34/B35,0)</f>
        <v>0</v>
      </c>
      <c r="G35" s="37"/>
      <c r="H35" s="37"/>
      <c r="I35" s="73"/>
    </row>
    <row r="37" spans="1:2" ht="13.5" thickBot="1">
      <c r="A37" s="123" t="s">
        <v>19</v>
      </c>
      <c r="B37" s="123" t="s">
        <v>70</v>
      </c>
    </row>
    <row r="38" spans="1:2" ht="15" customHeight="1">
      <c r="A38" s="88">
        <v>2021</v>
      </c>
      <c r="B38" s="50">
        <f aca="true" t="shared" si="2" ref="B38:B42">SUM(B34:B36)</f>
        <v>0</v>
      </c>
    </row>
    <row r="39" spans="1:2" ht="15" customHeight="1">
      <c r="A39" s="88">
        <v>2022</v>
      </c>
      <c r="B39" s="51">
        <f t="shared" si="2"/>
        <v>0</v>
      </c>
    </row>
    <row r="40" spans="1:2" ht="15" customHeight="1">
      <c r="A40" s="88">
        <v>2023</v>
      </c>
      <c r="B40" s="183">
        <f t="shared" si="2"/>
        <v>0</v>
      </c>
    </row>
    <row r="41" spans="1:2" ht="15" customHeight="1">
      <c r="A41" s="88"/>
      <c r="B41" s="184">
        <f t="shared" si="2"/>
        <v>0</v>
      </c>
    </row>
    <row r="42" spans="1:2" ht="15" customHeight="1" thickBot="1">
      <c r="A42" s="124" t="s">
        <v>21</v>
      </c>
      <c r="B42" s="58">
        <f t="shared" si="2"/>
        <v>0</v>
      </c>
    </row>
    <row r="54" ht="12.75">
      <c r="B54" s="118"/>
    </row>
  </sheetData>
  <conditionalFormatting sqref="C35:D35">
    <cfRule type="expression" priority="29" dxfId="15">
      <formula>"ALS$C$34&lt;100; OFC34&gt;100%"</formula>
    </cfRule>
  </conditionalFormatting>
  <conditionalFormatting sqref="B42">
    <cfRule type="expression" priority="54" dxfId="15">
      <formula>$B$42&lt;&gt;#REF!</formula>
    </cfRule>
    <cfRule type="expression" priority="55" dxfId="16">
      <formula>$B$42=#REF!</formula>
    </cfRule>
  </conditionalFormatting>
  <conditionalFormatting sqref="C19:C33">
    <cfRule type="expression" priority="56" dxfId="16">
      <formula>#REF!&lt;=50%</formula>
    </cfRule>
    <cfRule type="expression" priority="57" dxfId="15">
      <formula>#REF!&gt;50%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60" r:id="rId5"/>
  <tableParts>
    <tablePart r:id="rId1"/>
    <tablePart r:id="rId3"/>
    <tablePart r:id="rId4"/>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799847602844"/>
    <pageSetUpPr fitToPage="1"/>
  </sheetPr>
  <dimension ref="A1:CY92"/>
  <sheetViews>
    <sheetView zoomScale="85" zoomScaleNormal="85" workbookViewId="0" topLeftCell="A1">
      <selection activeCell="L3" sqref="L3"/>
    </sheetView>
  </sheetViews>
  <sheetFormatPr defaultColWidth="9.140625" defaultRowHeight="12.75"/>
  <cols>
    <col min="1" max="1" width="46.00390625" style="5" customWidth="1"/>
    <col min="2" max="2" width="26.140625" style="5" customWidth="1"/>
    <col min="3" max="3" width="66.28125" style="5" customWidth="1"/>
    <col min="4" max="4" width="56.28125" style="5" customWidth="1"/>
    <col min="5" max="5" width="15.140625" style="5" customWidth="1"/>
    <col min="6" max="6" width="19.710937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7.57421875" style="5" bestFit="1" customWidth="1"/>
    <col min="33" max="33" width="7.8515625" style="5" bestFit="1" customWidth="1"/>
    <col min="34" max="34" width="8.140625" style="5" bestFit="1" customWidth="1"/>
    <col min="35" max="35" width="7.8515625" style="5" bestFit="1" customWidth="1"/>
    <col min="36" max="36" width="8.421875" style="5" bestFit="1" customWidth="1"/>
    <col min="37" max="37" width="7.7109375" style="5" customWidth="1"/>
    <col min="38" max="38" width="8.00390625" style="5" customWidth="1"/>
    <col min="39" max="39" width="8.140625" style="5" customWidth="1"/>
    <col min="40" max="40" width="9.421875" style="5" customWidth="1"/>
    <col min="41" max="41" width="8.8515625" style="5" customWidth="1"/>
    <col min="42" max="43" width="9.28125" style="5" customWidth="1"/>
    <col min="44" max="55" width="9.140625" style="5" hidden="1" customWidth="1"/>
    <col min="56" max="100" width="9.140625" style="5" customWidth="1"/>
    <col min="101" max="101" width="11.8515625" style="5" bestFit="1" customWidth="1"/>
    <col min="102" max="102" width="35.7109375" style="5" bestFit="1" customWidth="1"/>
    <col min="103" max="16384" width="9.140625" style="5" customWidth="1"/>
  </cols>
  <sheetData>
    <row r="1" spans="1:55" ht="13.5" thickBot="1">
      <c r="A1" s="125" t="s">
        <v>4</v>
      </c>
      <c r="B1" s="126"/>
      <c r="C1" s="39" t="s">
        <v>16</v>
      </c>
      <c r="D1" s="40">
        <f>Projectinformatie!C5</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102" ht="12" customHeight="1" thickBot="1">
      <c r="A2" s="128" t="s">
        <v>39</v>
      </c>
      <c r="B2" s="129"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185" t="s">
        <v>102</v>
      </c>
      <c r="U2" s="186" t="s">
        <v>103</v>
      </c>
      <c r="V2" s="186" t="s">
        <v>104</v>
      </c>
      <c r="W2" s="186" t="s">
        <v>105</v>
      </c>
      <c r="X2" s="186" t="s">
        <v>106</v>
      </c>
      <c r="Y2" s="186" t="s">
        <v>107</v>
      </c>
      <c r="Z2" s="186" t="s">
        <v>108</v>
      </c>
      <c r="AA2" s="186" t="s">
        <v>109</v>
      </c>
      <c r="AB2" s="186" t="s">
        <v>110</v>
      </c>
      <c r="AC2" s="186" t="s">
        <v>111</v>
      </c>
      <c r="AD2" s="186" t="s">
        <v>112</v>
      </c>
      <c r="AE2" s="187"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185" t="s">
        <v>140</v>
      </c>
      <c r="AS2" s="186" t="s">
        <v>141</v>
      </c>
      <c r="AT2" s="186" t="s">
        <v>142</v>
      </c>
      <c r="AU2" s="186" t="s">
        <v>143</v>
      </c>
      <c r="AV2" s="186" t="s">
        <v>144</v>
      </c>
      <c r="AW2" s="186" t="s">
        <v>145</v>
      </c>
      <c r="AX2" s="186" t="s">
        <v>146</v>
      </c>
      <c r="AY2" s="186" t="s">
        <v>147</v>
      </c>
      <c r="AZ2" s="186" t="s">
        <v>148</v>
      </c>
      <c r="BA2" s="186" t="s">
        <v>149</v>
      </c>
      <c r="BB2" s="186" t="s">
        <v>150</v>
      </c>
      <c r="BC2" s="187" t="s">
        <v>151</v>
      </c>
      <c r="CW2" s="77"/>
      <c r="CX2" s="197" t="s">
        <v>89</v>
      </c>
    </row>
    <row r="3" spans="1:102" ht="14.25" customHeight="1">
      <c r="A3" s="13" t="str">
        <f>Projectinformatie!$B$23</f>
        <v>Naam WP</v>
      </c>
      <c r="B3" s="240" t="s">
        <v>46</v>
      </c>
      <c r="C3" s="241"/>
      <c r="D3" s="241" t="s">
        <v>62</v>
      </c>
      <c r="E3" s="144">
        <f>SUMIF('Uren en tariefberekening'!A:A,$D$1,'Uren en tariefberekening'!K:K)</f>
        <v>0</v>
      </c>
      <c r="F3" s="63" t="e">
        <f>(SUMIF('Uren en tariefberekening'!A:A,$D$1,'Uren en tariefberekening'!L:L))/(SUMIF('Uren en tariefberekening'!A:A,$D$1,'Uren en tariefberekening'!K:K))</f>
        <v>#DIV/0!</v>
      </c>
      <c r="G3" s="17">
        <f>IF(E3=0,0,F3*E3)</f>
        <v>0</v>
      </c>
      <c r="H3" s="18"/>
      <c r="I3" s="19"/>
      <c r="J3" s="19"/>
      <c r="K3" s="19"/>
      <c r="L3" s="19" t="s">
        <v>49</v>
      </c>
      <c r="M3" s="19" t="s">
        <v>49</v>
      </c>
      <c r="N3" s="19" t="s">
        <v>49</v>
      </c>
      <c r="O3" s="19"/>
      <c r="P3" s="19"/>
      <c r="Q3" s="19"/>
      <c r="R3" s="19"/>
      <c r="S3" s="20"/>
      <c r="T3" s="21"/>
      <c r="U3" s="19"/>
      <c r="V3" s="19"/>
      <c r="W3" s="19"/>
      <c r="X3" s="19"/>
      <c r="Y3" s="19"/>
      <c r="Z3" s="19"/>
      <c r="AA3" s="19"/>
      <c r="AB3" s="19"/>
      <c r="AC3" s="19"/>
      <c r="AD3" s="19"/>
      <c r="AE3" s="20"/>
      <c r="AF3" s="21"/>
      <c r="AG3" s="19"/>
      <c r="AH3" s="19"/>
      <c r="AI3" s="19"/>
      <c r="AJ3" s="19"/>
      <c r="AK3" s="19"/>
      <c r="AL3" s="19"/>
      <c r="AM3" s="19"/>
      <c r="AN3" s="19"/>
      <c r="AO3" s="19"/>
      <c r="AP3" s="19"/>
      <c r="AQ3" s="20"/>
      <c r="AR3" s="181"/>
      <c r="AS3" s="181"/>
      <c r="AT3" s="181"/>
      <c r="AU3" s="181"/>
      <c r="AV3" s="181"/>
      <c r="AW3" s="181"/>
      <c r="AX3" s="181"/>
      <c r="AY3" s="181"/>
      <c r="AZ3" s="181"/>
      <c r="BA3" s="181"/>
      <c r="BB3" s="181"/>
      <c r="BC3" s="181"/>
      <c r="CX3" s="197" t="s">
        <v>90</v>
      </c>
    </row>
    <row r="4" spans="1:102" ht="11.25" customHeight="1">
      <c r="A4" s="14" t="str">
        <f>Projectinformatie!$B$23</f>
        <v>Naam WP</v>
      </c>
      <c r="B4" s="9"/>
      <c r="C4" s="149"/>
      <c r="D4" s="6"/>
      <c r="E4" s="8"/>
      <c r="F4" s="67"/>
      <c r="G4" s="17">
        <v>0</v>
      </c>
      <c r="H4" s="24"/>
      <c r="I4" s="25"/>
      <c r="J4" s="25"/>
      <c r="K4" s="25"/>
      <c r="L4" s="25" t="s">
        <v>49</v>
      </c>
      <c r="M4" s="25" t="s">
        <v>49</v>
      </c>
      <c r="N4" s="25" t="s">
        <v>49</v>
      </c>
      <c r="O4" s="25"/>
      <c r="P4" s="25"/>
      <c r="Q4" s="25"/>
      <c r="R4" s="25"/>
      <c r="S4" s="26"/>
      <c r="T4" s="27"/>
      <c r="U4" s="25"/>
      <c r="V4" s="25"/>
      <c r="W4" s="25"/>
      <c r="X4" s="25"/>
      <c r="Y4" s="25"/>
      <c r="Z4" s="25"/>
      <c r="AA4" s="25"/>
      <c r="AB4" s="25"/>
      <c r="AC4" s="25"/>
      <c r="AD4" s="25"/>
      <c r="AE4" s="26"/>
      <c r="AF4" s="27"/>
      <c r="AG4" s="25"/>
      <c r="AH4" s="25"/>
      <c r="AI4" s="25"/>
      <c r="AJ4" s="25"/>
      <c r="AK4" s="25"/>
      <c r="AL4" s="25"/>
      <c r="AM4" s="25"/>
      <c r="AN4" s="25"/>
      <c r="AO4" s="25"/>
      <c r="AP4" s="25"/>
      <c r="AQ4" s="26"/>
      <c r="AR4" s="25"/>
      <c r="AS4" s="25"/>
      <c r="AT4" s="25"/>
      <c r="AU4" s="25"/>
      <c r="AV4" s="25"/>
      <c r="AW4" s="25"/>
      <c r="AX4" s="25"/>
      <c r="AY4" s="25"/>
      <c r="AZ4" s="25"/>
      <c r="BA4" s="25"/>
      <c r="BB4" s="25"/>
      <c r="BC4" s="25"/>
      <c r="CX4" s="197" t="s">
        <v>165</v>
      </c>
    </row>
    <row r="5" spans="1:102" ht="11.25" customHeight="1" thickBot="1">
      <c r="A5" s="15" t="str">
        <f>Projectinformatie!$B$23</f>
        <v>Naam WP</v>
      </c>
      <c r="B5" s="11"/>
      <c r="C5" s="155"/>
      <c r="D5" s="11"/>
      <c r="E5" s="10"/>
      <c r="F5" s="68"/>
      <c r="G5" s="17">
        <v>0</v>
      </c>
      <c r="H5" s="30"/>
      <c r="I5" s="31"/>
      <c r="J5" s="31"/>
      <c r="K5" s="31"/>
      <c r="L5" s="31" t="s">
        <v>49</v>
      </c>
      <c r="M5" s="31" t="s">
        <v>49</v>
      </c>
      <c r="N5" s="31" t="s">
        <v>49</v>
      </c>
      <c r="O5" s="31"/>
      <c r="P5" s="31"/>
      <c r="Q5" s="31"/>
      <c r="R5" s="31"/>
      <c r="S5" s="32"/>
      <c r="T5" s="33"/>
      <c r="U5" s="31"/>
      <c r="V5" s="31"/>
      <c r="W5" s="31"/>
      <c r="X5" s="31"/>
      <c r="Y5" s="31"/>
      <c r="Z5" s="31"/>
      <c r="AA5" s="31"/>
      <c r="AB5" s="31"/>
      <c r="AC5" s="31"/>
      <c r="AD5" s="31"/>
      <c r="AE5" s="32"/>
      <c r="AF5" s="33"/>
      <c r="AG5" s="31"/>
      <c r="AH5" s="31"/>
      <c r="AI5" s="31"/>
      <c r="AJ5" s="31"/>
      <c r="AK5" s="31"/>
      <c r="AL5" s="31"/>
      <c r="AM5" s="31"/>
      <c r="AN5" s="31"/>
      <c r="AO5" s="31"/>
      <c r="AP5" s="31"/>
      <c r="AQ5" s="32"/>
      <c r="AR5" s="31"/>
      <c r="AS5" s="31"/>
      <c r="AT5" s="31"/>
      <c r="AU5" s="31"/>
      <c r="AV5" s="31"/>
      <c r="AW5" s="31"/>
      <c r="AX5" s="31"/>
      <c r="AY5" s="31"/>
      <c r="AZ5" s="31"/>
      <c r="BA5" s="31"/>
      <c r="BB5" s="31"/>
      <c r="BC5" s="31"/>
      <c r="CX5" s="197" t="s">
        <v>91</v>
      </c>
    </row>
    <row r="6" spans="1:102" ht="14.25" customHeight="1" thickBot="1">
      <c r="A6" s="225" t="s">
        <v>71</v>
      </c>
      <c r="B6" s="174"/>
      <c r="C6" s="174"/>
      <c r="D6" s="174"/>
      <c r="E6" s="174"/>
      <c r="F6" s="179"/>
      <c r="G6" s="180">
        <f>SUM(G3:G5)</f>
        <v>0</v>
      </c>
      <c r="AR6" s="182"/>
      <c r="AS6" s="182"/>
      <c r="AT6" s="182"/>
      <c r="AU6" s="182"/>
      <c r="AV6" s="182"/>
      <c r="AW6" s="182"/>
      <c r="AX6" s="182"/>
      <c r="AY6" s="182"/>
      <c r="AZ6" s="182"/>
      <c r="BA6" s="182"/>
      <c r="BB6" s="182"/>
      <c r="BC6" s="182"/>
      <c r="CX6" s="197" t="s">
        <v>152</v>
      </c>
    </row>
    <row r="7" spans="1:102" ht="14.25" customHeight="1">
      <c r="A7" s="175"/>
      <c r="B7" s="174"/>
      <c r="C7" s="174"/>
      <c r="D7" s="174"/>
      <c r="E7" s="174"/>
      <c r="F7" s="179"/>
      <c r="G7" s="176"/>
      <c r="AR7" s="198"/>
      <c r="AS7" s="198"/>
      <c r="AT7" s="198"/>
      <c r="AU7" s="198"/>
      <c r="AV7" s="198"/>
      <c r="AW7" s="198"/>
      <c r="AX7" s="198"/>
      <c r="AY7" s="198"/>
      <c r="AZ7" s="198"/>
      <c r="BA7" s="198"/>
      <c r="BB7" s="198"/>
      <c r="BC7" s="198"/>
      <c r="CX7" s="197" t="s">
        <v>153</v>
      </c>
    </row>
    <row r="8" spans="1:102" ht="12.75">
      <c r="A8" s="1"/>
      <c r="B8" s="1"/>
      <c r="C8" s="1"/>
      <c r="D8" s="1"/>
      <c r="E8" s="1"/>
      <c r="F8" s="1"/>
      <c r="CX8" s="197" t="s">
        <v>154</v>
      </c>
    </row>
    <row r="9" spans="1:102" ht="14.25" customHeight="1" thickBot="1">
      <c r="A9" s="1"/>
      <c r="B9" s="1"/>
      <c r="C9" s="1"/>
      <c r="D9" s="1"/>
      <c r="E9" s="1"/>
      <c r="F9" s="1"/>
      <c r="G9" s="1"/>
      <c r="CX9" s="197" t="s">
        <v>155</v>
      </c>
    </row>
    <row r="10" spans="1:102" ht="14.25" customHeight="1"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185" t="s">
        <v>102</v>
      </c>
      <c r="U10" s="186" t="s">
        <v>103</v>
      </c>
      <c r="V10" s="186" t="s">
        <v>104</v>
      </c>
      <c r="W10" s="186" t="s">
        <v>105</v>
      </c>
      <c r="X10" s="186" t="s">
        <v>106</v>
      </c>
      <c r="Y10" s="186" t="s">
        <v>107</v>
      </c>
      <c r="Z10" s="186" t="s">
        <v>108</v>
      </c>
      <c r="AA10" s="186" t="s">
        <v>109</v>
      </c>
      <c r="AB10" s="186" t="s">
        <v>110</v>
      </c>
      <c r="AC10" s="186" t="s">
        <v>111</v>
      </c>
      <c r="AD10" s="186" t="s">
        <v>112</v>
      </c>
      <c r="AE10" s="187"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185" t="s">
        <v>134</v>
      </c>
      <c r="AS10" s="186" t="s">
        <v>135</v>
      </c>
      <c r="AT10" s="186" t="s">
        <v>136</v>
      </c>
      <c r="AU10" s="186" t="s">
        <v>137</v>
      </c>
      <c r="AV10" s="186" t="s">
        <v>138</v>
      </c>
      <c r="AW10" s="186" t="s">
        <v>139</v>
      </c>
      <c r="AX10" s="186" t="s">
        <v>140</v>
      </c>
      <c r="AY10" s="186" t="s">
        <v>141</v>
      </c>
      <c r="AZ10" s="186" t="s">
        <v>142</v>
      </c>
      <c r="BA10" s="186" t="s">
        <v>143</v>
      </c>
      <c r="BB10" s="186" t="s">
        <v>144</v>
      </c>
      <c r="BC10" s="187" t="s">
        <v>145</v>
      </c>
      <c r="CX10" s="197" t="s">
        <v>156</v>
      </c>
    </row>
    <row r="11" spans="1:102" ht="10.5" customHeight="1">
      <c r="A11" s="13" t="str">
        <f>Projectinformatie!$B$24</f>
        <v>Naam WP</v>
      </c>
      <c r="B11" s="12" t="s">
        <v>46</v>
      </c>
      <c r="C11" s="6"/>
      <c r="D11" s="6" t="s">
        <v>58</v>
      </c>
      <c r="E11" s="62">
        <f>SUMIF('Uren en tariefberekening'!A:A,$D$1,'Uren en tariefberekening'!M:M)</f>
        <v>0</v>
      </c>
      <c r="F11" s="63" t="e">
        <f>(SUMIF('Uren en tariefberekening'!A:A,$D$1,'Uren en tariefberekening'!N:N))/(SUMIF('Uren en tariefberekening'!A:A,$D$1,'Uren en tariefberekening'!M:M))</f>
        <v>#DIV/0!</v>
      </c>
      <c r="G11" s="34">
        <f>IF(E11=0,0,F11*E11)</f>
        <v>0</v>
      </c>
      <c r="H11" s="18"/>
      <c r="I11" s="19"/>
      <c r="J11" s="19"/>
      <c r="K11" s="19"/>
      <c r="L11" s="19"/>
      <c r="M11" s="19"/>
      <c r="N11" s="19"/>
      <c r="O11" s="19" t="s">
        <v>49</v>
      </c>
      <c r="P11" s="19" t="s">
        <v>49</v>
      </c>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c r="CX11" s="197" t="s">
        <v>157</v>
      </c>
    </row>
    <row r="12" spans="1:102" ht="11.25" customHeight="1">
      <c r="A12" s="14" t="str">
        <f>Projectinformatie!$B$24</f>
        <v>Naam WP</v>
      </c>
      <c r="B12" s="9"/>
      <c r="C12" s="143"/>
      <c r="D12" s="9"/>
      <c r="E12" s="9"/>
      <c r="F12" s="69"/>
      <c r="G12" s="34">
        <v>0</v>
      </c>
      <c r="H12" s="24"/>
      <c r="I12" s="25"/>
      <c r="J12" s="25"/>
      <c r="K12" s="25"/>
      <c r="L12" s="25"/>
      <c r="M12" s="25"/>
      <c r="N12" s="25"/>
      <c r="O12" s="25" t="s">
        <v>49</v>
      </c>
      <c r="P12" s="25" t="s">
        <v>49</v>
      </c>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c r="CX12" s="197" t="s">
        <v>158</v>
      </c>
    </row>
    <row r="13" spans="1:102" ht="12" customHeight="1" thickBot="1">
      <c r="A13" s="15" t="str">
        <f>Projectinformatie!$B$24</f>
        <v>Naam WP</v>
      </c>
      <c r="B13" s="11"/>
      <c r="C13" s="11"/>
      <c r="D13" s="11"/>
      <c r="E13" s="11"/>
      <c r="F13" s="70"/>
      <c r="G13" s="34">
        <f aca="true" t="shared" si="0" ref="G13">IF(E13=0,0,F13*E13)</f>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c r="CX13" s="197" t="s">
        <v>159</v>
      </c>
    </row>
    <row r="14" spans="1:102" ht="15.75" customHeight="1" thickBot="1">
      <c r="A14" s="1" t="s">
        <v>72</v>
      </c>
      <c r="B14" s="1"/>
      <c r="C14" s="1"/>
      <c r="D14" s="1"/>
      <c r="E14" s="1"/>
      <c r="F14" s="1"/>
      <c r="G14" s="42">
        <f>SUM(G11:G13)</f>
        <v>0</v>
      </c>
      <c r="AR14" s="182"/>
      <c r="AS14" s="182"/>
      <c r="AT14" s="182"/>
      <c r="AU14" s="182"/>
      <c r="AV14" s="182"/>
      <c r="AW14" s="182"/>
      <c r="AX14" s="182"/>
      <c r="AY14" s="182"/>
      <c r="AZ14" s="182"/>
      <c r="BA14" s="182"/>
      <c r="BB14" s="182"/>
      <c r="BC14" s="182"/>
      <c r="CX14" s="197" t="s">
        <v>160</v>
      </c>
    </row>
    <row r="15" spans="1:102" ht="13.5" thickBot="1">
      <c r="A15" s="1"/>
      <c r="B15" s="1"/>
      <c r="C15" s="1"/>
      <c r="D15" s="1"/>
      <c r="E15" s="1"/>
      <c r="F15" s="1"/>
      <c r="CX15" s="197" t="s">
        <v>161</v>
      </c>
    </row>
    <row r="16" spans="1:102"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185" t="s">
        <v>102</v>
      </c>
      <c r="U16" s="186" t="s">
        <v>103</v>
      </c>
      <c r="V16" s="186" t="s">
        <v>104</v>
      </c>
      <c r="W16" s="186" t="s">
        <v>105</v>
      </c>
      <c r="X16" s="186" t="s">
        <v>106</v>
      </c>
      <c r="Y16" s="186" t="s">
        <v>107</v>
      </c>
      <c r="Z16" s="186" t="s">
        <v>108</v>
      </c>
      <c r="AA16" s="186" t="s">
        <v>109</v>
      </c>
      <c r="AB16" s="186" t="s">
        <v>110</v>
      </c>
      <c r="AC16" s="186" t="s">
        <v>111</v>
      </c>
      <c r="AD16" s="186" t="s">
        <v>112</v>
      </c>
      <c r="AE16" s="187"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185" t="s">
        <v>134</v>
      </c>
      <c r="AS16" s="186" t="s">
        <v>135</v>
      </c>
      <c r="AT16" s="186" t="s">
        <v>136</v>
      </c>
      <c r="AU16" s="186" t="s">
        <v>137</v>
      </c>
      <c r="AV16" s="186" t="s">
        <v>138</v>
      </c>
      <c r="AW16" s="186" t="s">
        <v>139</v>
      </c>
      <c r="AX16" s="186" t="s">
        <v>140</v>
      </c>
      <c r="AY16" s="186" t="s">
        <v>141</v>
      </c>
      <c r="AZ16" s="186" t="s">
        <v>142</v>
      </c>
      <c r="BA16" s="186" t="s">
        <v>143</v>
      </c>
      <c r="BB16" s="186" t="s">
        <v>144</v>
      </c>
      <c r="BC16" s="187" t="s">
        <v>145</v>
      </c>
      <c r="CX16" s="197"/>
    </row>
    <row r="17" spans="1:102" ht="12.75">
      <c r="A17" s="13" t="str">
        <f>Projectinformatie!$B$25</f>
        <v>Naam WP</v>
      </c>
      <c r="B17" s="12" t="s">
        <v>46</v>
      </c>
      <c r="C17" s="6"/>
      <c r="D17" s="6" t="s">
        <v>58</v>
      </c>
      <c r="E17" s="62">
        <f>SUMIF('Uren en tariefberekening'!A:A,$D$1,'Uren en tariefberekening'!O:O)</f>
        <v>0</v>
      </c>
      <c r="F17" s="63" t="e">
        <f>(SUMIF('Uren en tariefberekening'!A:A,$D$1,'Uren en tariefberekening'!P:P))/(SUMIF('Uren en tariefberekening'!A:A,$D$1,'Uren en tariefberekening'!O:O))</f>
        <v>#DIV/0!</v>
      </c>
      <c r="G17" s="34">
        <f>IF(E17=0,0,F17*E17)</f>
        <v>0</v>
      </c>
      <c r="H17" s="18"/>
      <c r="I17" s="19"/>
      <c r="J17" s="19"/>
      <c r="K17" s="19"/>
      <c r="L17" s="19"/>
      <c r="M17" s="19"/>
      <c r="N17" s="19"/>
      <c r="O17" s="19"/>
      <c r="P17" s="19"/>
      <c r="Q17" s="19" t="s">
        <v>49</v>
      </c>
      <c r="R17" s="19" t="s">
        <v>49</v>
      </c>
      <c r="S17" s="20" t="s">
        <v>49</v>
      </c>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c r="CX17" s="197"/>
    </row>
    <row r="18" spans="1:55" ht="12.75">
      <c r="A18" s="14" t="str">
        <f>Projectinformatie!$B$25</f>
        <v>Naam WP</v>
      </c>
      <c r="B18" s="9"/>
      <c r="C18" s="239"/>
      <c r="D18" s="9"/>
      <c r="E18" s="9"/>
      <c r="F18" s="69"/>
      <c r="G18" s="34">
        <f aca="true" t="shared" si="1" ref="G18:G19">IF(E18=0,0,F18*E18)</f>
        <v>0</v>
      </c>
      <c r="H18" s="24"/>
      <c r="I18" s="25"/>
      <c r="J18" s="25"/>
      <c r="K18" s="25"/>
      <c r="L18" s="25"/>
      <c r="M18" s="25"/>
      <c r="N18" s="25"/>
      <c r="O18" s="25"/>
      <c r="P18" s="25"/>
      <c r="Q18" s="25" t="s">
        <v>49</v>
      </c>
      <c r="R18" s="25" t="s">
        <v>49</v>
      </c>
      <c r="S18" s="26" t="s">
        <v>49</v>
      </c>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1"/>
      <c r="C19" s="11"/>
      <c r="D19" s="11"/>
      <c r="E19" s="11"/>
      <c r="F19" s="70"/>
      <c r="G19" s="34">
        <f t="shared" si="1"/>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74</v>
      </c>
      <c r="B20" s="1"/>
      <c r="C20" s="1"/>
      <c r="D20" s="1"/>
      <c r="E20" s="1"/>
      <c r="F20" s="1"/>
      <c r="G20" s="42">
        <f>SUM(G17:G19)</f>
        <v>0</v>
      </c>
      <c r="AR20" s="182"/>
      <c r="AS20" s="182"/>
      <c r="AT20" s="182"/>
      <c r="AU20" s="182"/>
      <c r="AV20" s="182"/>
      <c r="AW20" s="182"/>
      <c r="AX20" s="182"/>
      <c r="AY20" s="182"/>
      <c r="AZ20" s="182"/>
      <c r="BA20" s="182"/>
      <c r="BB20" s="182"/>
      <c r="BC20" s="182"/>
    </row>
    <row r="21" spans="1:6" ht="12.75">
      <c r="A21" s="1"/>
      <c r="B21" s="1"/>
      <c r="C21" s="1"/>
      <c r="D21" s="1"/>
      <c r="E21" s="1"/>
      <c r="F21" s="1"/>
    </row>
    <row r="22" spans="1:7" ht="13.5" thickBot="1">
      <c r="A22" s="1"/>
      <c r="B22" s="1"/>
      <c r="C22" s="1"/>
      <c r="D22" s="1"/>
      <c r="E22" s="1"/>
      <c r="F22" s="1"/>
      <c r="G22" s="1"/>
    </row>
    <row r="23" spans="1:55" ht="13.5" thickBot="1">
      <c r="A23" s="130" t="s">
        <v>42</v>
      </c>
      <c r="B23" s="131" t="s">
        <v>189</v>
      </c>
      <c r="C23" s="117" t="s">
        <v>34</v>
      </c>
      <c r="D23" s="117" t="s">
        <v>35</v>
      </c>
      <c r="E23" s="117" t="s">
        <v>50</v>
      </c>
      <c r="F23" s="117" t="s">
        <v>51</v>
      </c>
      <c r="G23" s="131" t="s">
        <v>27</v>
      </c>
      <c r="H23" s="138" t="s">
        <v>77</v>
      </c>
      <c r="I23" s="139" t="s">
        <v>78</v>
      </c>
      <c r="J23" s="139" t="s">
        <v>79</v>
      </c>
      <c r="K23" s="139" t="s">
        <v>80</v>
      </c>
      <c r="L23" s="139" t="s">
        <v>81</v>
      </c>
      <c r="M23" s="139" t="s">
        <v>82</v>
      </c>
      <c r="N23" s="139" t="s">
        <v>83</v>
      </c>
      <c r="O23" s="139" t="s">
        <v>84</v>
      </c>
      <c r="P23" s="139" t="s">
        <v>85</v>
      </c>
      <c r="Q23" s="139" t="s">
        <v>86</v>
      </c>
      <c r="R23" s="139" t="s">
        <v>87</v>
      </c>
      <c r="S23" s="140" t="s">
        <v>88</v>
      </c>
      <c r="T23" s="185" t="s">
        <v>102</v>
      </c>
      <c r="U23" s="186" t="s">
        <v>103</v>
      </c>
      <c r="V23" s="186" t="s">
        <v>104</v>
      </c>
      <c r="W23" s="186" t="s">
        <v>105</v>
      </c>
      <c r="X23" s="186" t="s">
        <v>106</v>
      </c>
      <c r="Y23" s="186" t="s">
        <v>107</v>
      </c>
      <c r="Z23" s="186" t="s">
        <v>108</v>
      </c>
      <c r="AA23" s="186" t="s">
        <v>109</v>
      </c>
      <c r="AB23" s="186" t="s">
        <v>110</v>
      </c>
      <c r="AC23" s="186" t="s">
        <v>111</v>
      </c>
      <c r="AD23" s="186" t="s">
        <v>112</v>
      </c>
      <c r="AE23" s="187" t="s">
        <v>113</v>
      </c>
      <c r="AF23" s="141" t="s">
        <v>128</v>
      </c>
      <c r="AG23" s="142" t="s">
        <v>129</v>
      </c>
      <c r="AH23" s="142" t="s">
        <v>130</v>
      </c>
      <c r="AI23" s="142" t="s">
        <v>131</v>
      </c>
      <c r="AJ23" s="142" t="s">
        <v>132</v>
      </c>
      <c r="AK23" s="142" t="s">
        <v>133</v>
      </c>
      <c r="AL23" s="188" t="s">
        <v>191</v>
      </c>
      <c r="AM23" s="188" t="s">
        <v>192</v>
      </c>
      <c r="AN23" s="188" t="s">
        <v>193</v>
      </c>
      <c r="AO23" s="188" t="s">
        <v>194</v>
      </c>
      <c r="AP23" s="188" t="s">
        <v>195</v>
      </c>
      <c r="AQ23" s="189" t="s">
        <v>196</v>
      </c>
      <c r="AR23" s="185" t="s">
        <v>134</v>
      </c>
      <c r="AS23" s="186" t="s">
        <v>135</v>
      </c>
      <c r="AT23" s="186" t="s">
        <v>136</v>
      </c>
      <c r="AU23" s="186" t="s">
        <v>137</v>
      </c>
      <c r="AV23" s="186" t="s">
        <v>138</v>
      </c>
      <c r="AW23" s="186" t="s">
        <v>139</v>
      </c>
      <c r="AX23" s="186" t="s">
        <v>140</v>
      </c>
      <c r="AY23" s="186" t="s">
        <v>141</v>
      </c>
      <c r="AZ23" s="186" t="s">
        <v>142</v>
      </c>
      <c r="BA23" s="186" t="s">
        <v>143</v>
      </c>
      <c r="BB23" s="186" t="s">
        <v>144</v>
      </c>
      <c r="BC23" s="187" t="s">
        <v>145</v>
      </c>
    </row>
    <row r="24" spans="1:55" ht="12.75">
      <c r="A24" s="13" t="str">
        <f>Projectinformatie!$B$26</f>
        <v>Naam WP</v>
      </c>
      <c r="B24" s="12" t="s">
        <v>46</v>
      </c>
      <c r="C24" s="6"/>
      <c r="D24" s="6" t="s">
        <v>58</v>
      </c>
      <c r="E24" s="62">
        <f>SUMIF('Uren en tariefberekening'!A:A,$D$1,'Uren en tariefberekening'!Q:Q)</f>
        <v>0</v>
      </c>
      <c r="F24" s="63" t="e">
        <f>(SUMIF('Uren en tariefberekening'!A:A,$D$1,'Uren en tariefberekening'!R:R))/(SUMIF('Uren en tariefberekening'!A:A,$D$1,'Uren en tariefberekening'!Q:Q))</f>
        <v>#DIV/0!</v>
      </c>
      <c r="G24" s="34">
        <f>IF(E24=0,0,F24*E24)</f>
        <v>0</v>
      </c>
      <c r="H24" s="18"/>
      <c r="I24" s="19"/>
      <c r="J24" s="19"/>
      <c r="K24" s="19"/>
      <c r="L24" s="19"/>
      <c r="M24" s="19"/>
      <c r="N24" s="19"/>
      <c r="O24" s="19"/>
      <c r="P24" s="19"/>
      <c r="Q24" s="19"/>
      <c r="R24" s="19"/>
      <c r="S24" s="20"/>
      <c r="T24" s="21"/>
      <c r="U24" s="19" t="s">
        <v>49</v>
      </c>
      <c r="V24" s="19" t="s">
        <v>49</v>
      </c>
      <c r="W24" s="19" t="s">
        <v>49</v>
      </c>
      <c r="X24" s="19" t="s">
        <v>49</v>
      </c>
      <c r="Y24" s="19" t="s">
        <v>49</v>
      </c>
      <c r="Z24" s="19"/>
      <c r="AA24" s="19"/>
      <c r="AB24" s="19"/>
      <c r="AC24" s="19"/>
      <c r="AD24" s="19"/>
      <c r="AE24" s="20"/>
      <c r="AF24" s="21"/>
      <c r="AG24" s="19"/>
      <c r="AH24" s="19"/>
      <c r="AI24" s="19"/>
      <c r="AJ24" s="19"/>
      <c r="AK24" s="19"/>
      <c r="AL24" s="19"/>
      <c r="AM24" s="19"/>
      <c r="AN24" s="19"/>
      <c r="AO24" s="19"/>
      <c r="AP24" s="19"/>
      <c r="AQ24" s="20"/>
      <c r="AR24" s="181"/>
      <c r="AS24" s="181"/>
      <c r="AT24" s="181"/>
      <c r="AU24" s="181"/>
      <c r="AV24" s="181"/>
      <c r="AW24" s="181"/>
      <c r="AX24" s="181"/>
      <c r="AY24" s="181"/>
      <c r="AZ24" s="181"/>
      <c r="BA24" s="181"/>
      <c r="BB24" s="181"/>
      <c r="BC24" s="181"/>
    </row>
    <row r="25" spans="1:103" ht="12.75">
      <c r="A25" s="14" t="str">
        <f>Projectinformatie!$B$26</f>
        <v>Naam WP</v>
      </c>
      <c r="B25" s="9"/>
      <c r="C25" s="149"/>
      <c r="D25" s="9"/>
      <c r="E25" s="9"/>
      <c r="F25" s="69"/>
      <c r="G25" s="34">
        <v>0</v>
      </c>
      <c r="H25" s="24"/>
      <c r="I25" s="25"/>
      <c r="J25" s="25"/>
      <c r="K25" s="25"/>
      <c r="L25" s="25"/>
      <c r="M25" s="25"/>
      <c r="N25" s="25"/>
      <c r="O25" s="25"/>
      <c r="P25" s="25"/>
      <c r="Q25" s="25"/>
      <c r="R25" s="25"/>
      <c r="S25" s="26"/>
      <c r="T25" s="27"/>
      <c r="U25" s="25"/>
      <c r="V25" s="25"/>
      <c r="W25" s="25"/>
      <c r="X25" s="25"/>
      <c r="Y25" s="25"/>
      <c r="Z25" s="25"/>
      <c r="AA25" s="25"/>
      <c r="AB25" s="25"/>
      <c r="AC25" s="25"/>
      <c r="AD25" s="25"/>
      <c r="AE25" s="26"/>
      <c r="AF25" s="27"/>
      <c r="AG25" s="25"/>
      <c r="AH25" s="25"/>
      <c r="AI25" s="25"/>
      <c r="AJ25" s="25"/>
      <c r="AK25" s="25"/>
      <c r="AL25" s="25"/>
      <c r="AM25" s="25"/>
      <c r="AN25" s="25"/>
      <c r="AO25" s="25"/>
      <c r="AP25" s="25"/>
      <c r="AQ25" s="26"/>
      <c r="AR25" s="25"/>
      <c r="AS25" s="25"/>
      <c r="AT25" s="25"/>
      <c r="AU25" s="25"/>
      <c r="AV25" s="25"/>
      <c r="AW25" s="25"/>
      <c r="AX25" s="25"/>
      <c r="AY25" s="25"/>
      <c r="AZ25" s="25"/>
      <c r="BA25" s="25"/>
      <c r="BB25" s="25"/>
      <c r="BC25" s="25"/>
      <c r="CW25" s="203"/>
      <c r="CX25" s="203"/>
      <c r="CY25" s="203"/>
    </row>
    <row r="26" spans="1:103" ht="13.5" thickBot="1">
      <c r="A26" s="15" t="str">
        <f>Projectinformatie!$B$26</f>
        <v>Naam WP</v>
      </c>
      <c r="B26" s="11"/>
      <c r="C26" s="11"/>
      <c r="D26" s="11"/>
      <c r="E26" s="11"/>
      <c r="F26" s="70"/>
      <c r="G26" s="34">
        <f aca="true" t="shared" si="2" ref="G26">IF(E26=0,0,F26*E26)</f>
        <v>0</v>
      </c>
      <c r="H26" s="30"/>
      <c r="I26" s="31"/>
      <c r="J26" s="31"/>
      <c r="K26" s="31"/>
      <c r="L26" s="31"/>
      <c r="M26" s="31"/>
      <c r="N26" s="31"/>
      <c r="O26" s="31"/>
      <c r="P26" s="31"/>
      <c r="Q26" s="31"/>
      <c r="R26" s="31"/>
      <c r="S26" s="32"/>
      <c r="T26" s="33"/>
      <c r="U26" s="31"/>
      <c r="V26" s="31"/>
      <c r="W26" s="31"/>
      <c r="X26" s="31"/>
      <c r="Y26" s="31"/>
      <c r="Z26" s="31"/>
      <c r="AA26" s="31"/>
      <c r="AB26" s="31"/>
      <c r="AC26" s="31"/>
      <c r="AD26" s="31"/>
      <c r="AE26" s="32"/>
      <c r="AF26" s="33"/>
      <c r="AG26" s="31"/>
      <c r="AH26" s="31"/>
      <c r="AI26" s="31"/>
      <c r="AJ26" s="31"/>
      <c r="AK26" s="31"/>
      <c r="AL26" s="31"/>
      <c r="AM26" s="31"/>
      <c r="AN26" s="31"/>
      <c r="AO26" s="31"/>
      <c r="AP26" s="31"/>
      <c r="AQ26" s="32"/>
      <c r="AR26" s="31"/>
      <c r="AS26" s="31"/>
      <c r="AT26" s="31"/>
      <c r="AU26" s="31"/>
      <c r="AV26" s="31"/>
      <c r="AW26" s="31"/>
      <c r="AX26" s="31"/>
      <c r="AY26" s="31"/>
      <c r="AZ26" s="31"/>
      <c r="BA26" s="31"/>
      <c r="BB26" s="31"/>
      <c r="BC26" s="31"/>
      <c r="CW26" s="203"/>
      <c r="CX26" s="203"/>
      <c r="CY26" s="203"/>
    </row>
    <row r="27" spans="1:103" ht="13.5" thickBot="1">
      <c r="A27" s="1" t="s">
        <v>75</v>
      </c>
      <c r="B27" s="1"/>
      <c r="C27" s="1"/>
      <c r="D27" s="1"/>
      <c r="E27" s="1"/>
      <c r="F27" s="1"/>
      <c r="G27" s="42">
        <f>SUM(G24:G26)</f>
        <v>0</v>
      </c>
      <c r="AR27" s="182"/>
      <c r="AS27" s="182"/>
      <c r="AT27" s="182"/>
      <c r="AU27" s="182"/>
      <c r="AV27" s="182"/>
      <c r="AW27" s="182"/>
      <c r="AX27" s="182"/>
      <c r="AY27" s="182"/>
      <c r="AZ27" s="182"/>
      <c r="BA27" s="182"/>
      <c r="BB27" s="182"/>
      <c r="BC27" s="182"/>
      <c r="CW27" s="203"/>
      <c r="CX27" s="203"/>
      <c r="CY27" s="203"/>
    </row>
    <row r="28" spans="1:103" ht="12.75">
      <c r="A28" s="1"/>
      <c r="B28" s="1"/>
      <c r="C28" s="1"/>
      <c r="D28" s="1"/>
      <c r="E28" s="1"/>
      <c r="F28" s="1"/>
      <c r="CW28" s="203"/>
      <c r="CX28" s="203"/>
      <c r="CY28" s="203"/>
    </row>
    <row r="29" spans="1:103" ht="13.5" thickBot="1">
      <c r="A29" s="1"/>
      <c r="B29" s="1"/>
      <c r="C29" s="1"/>
      <c r="D29" s="1"/>
      <c r="E29" s="1"/>
      <c r="F29" s="1"/>
      <c r="G29" s="1"/>
      <c r="CW29" s="203"/>
      <c r="CX29" s="204"/>
      <c r="CY29" s="203"/>
    </row>
    <row r="30" spans="1:103" ht="13.5" thickBot="1">
      <c r="A30" s="130" t="s">
        <v>43</v>
      </c>
      <c r="B30" s="131" t="s">
        <v>189</v>
      </c>
      <c r="C30" s="117" t="s">
        <v>34</v>
      </c>
      <c r="D30" s="117" t="s">
        <v>35</v>
      </c>
      <c r="E30" s="117" t="s">
        <v>50</v>
      </c>
      <c r="F30" s="117" t="s">
        <v>51</v>
      </c>
      <c r="G30" s="131" t="s">
        <v>27</v>
      </c>
      <c r="H30" s="138" t="s">
        <v>77</v>
      </c>
      <c r="I30" s="139" t="s">
        <v>78</v>
      </c>
      <c r="J30" s="139" t="s">
        <v>79</v>
      </c>
      <c r="K30" s="139" t="s">
        <v>80</v>
      </c>
      <c r="L30" s="139" t="s">
        <v>81</v>
      </c>
      <c r="M30" s="139" t="s">
        <v>82</v>
      </c>
      <c r="N30" s="139" t="s">
        <v>83</v>
      </c>
      <c r="O30" s="139" t="s">
        <v>84</v>
      </c>
      <c r="P30" s="139" t="s">
        <v>85</v>
      </c>
      <c r="Q30" s="139" t="s">
        <v>86</v>
      </c>
      <c r="R30" s="139" t="s">
        <v>87</v>
      </c>
      <c r="S30" s="140" t="s">
        <v>88</v>
      </c>
      <c r="T30" s="185" t="s">
        <v>102</v>
      </c>
      <c r="U30" s="186" t="s">
        <v>103</v>
      </c>
      <c r="V30" s="186" t="s">
        <v>104</v>
      </c>
      <c r="W30" s="186" t="s">
        <v>105</v>
      </c>
      <c r="X30" s="186" t="s">
        <v>106</v>
      </c>
      <c r="Y30" s="186" t="s">
        <v>107</v>
      </c>
      <c r="Z30" s="186" t="s">
        <v>108</v>
      </c>
      <c r="AA30" s="186" t="s">
        <v>109</v>
      </c>
      <c r="AB30" s="186" t="s">
        <v>110</v>
      </c>
      <c r="AC30" s="186" t="s">
        <v>111</v>
      </c>
      <c r="AD30" s="186" t="s">
        <v>112</v>
      </c>
      <c r="AE30" s="187" t="s">
        <v>113</v>
      </c>
      <c r="AF30" s="141" t="s">
        <v>128</v>
      </c>
      <c r="AG30" s="142" t="s">
        <v>129</v>
      </c>
      <c r="AH30" s="142" t="s">
        <v>130</v>
      </c>
      <c r="AI30" s="142" t="s">
        <v>131</v>
      </c>
      <c r="AJ30" s="142" t="s">
        <v>132</v>
      </c>
      <c r="AK30" s="142" t="s">
        <v>133</v>
      </c>
      <c r="AL30" s="188" t="s">
        <v>191</v>
      </c>
      <c r="AM30" s="188" t="s">
        <v>192</v>
      </c>
      <c r="AN30" s="188" t="s">
        <v>193</v>
      </c>
      <c r="AO30" s="188" t="s">
        <v>194</v>
      </c>
      <c r="AP30" s="188" t="s">
        <v>195</v>
      </c>
      <c r="AQ30" s="189" t="s">
        <v>196</v>
      </c>
      <c r="AR30" s="185" t="s">
        <v>134</v>
      </c>
      <c r="AS30" s="186" t="s">
        <v>135</v>
      </c>
      <c r="AT30" s="186" t="s">
        <v>136</v>
      </c>
      <c r="AU30" s="186" t="s">
        <v>137</v>
      </c>
      <c r="AV30" s="186" t="s">
        <v>138</v>
      </c>
      <c r="AW30" s="186" t="s">
        <v>139</v>
      </c>
      <c r="AX30" s="186" t="s">
        <v>140</v>
      </c>
      <c r="AY30" s="186" t="s">
        <v>141</v>
      </c>
      <c r="AZ30" s="186" t="s">
        <v>142</v>
      </c>
      <c r="BA30" s="186" t="s">
        <v>143</v>
      </c>
      <c r="BB30" s="186" t="s">
        <v>144</v>
      </c>
      <c r="BC30" s="187" t="s">
        <v>145</v>
      </c>
      <c r="CW30" s="203"/>
      <c r="CX30" s="204"/>
      <c r="CY30" s="203"/>
    </row>
    <row r="31" spans="1:103" ht="12.75">
      <c r="A31" s="13" t="str">
        <f>Projectinformatie!$B$27</f>
        <v>Naam WP</v>
      </c>
      <c r="B31" s="12" t="s">
        <v>46</v>
      </c>
      <c r="C31" s="38"/>
      <c r="D31" s="6"/>
      <c r="E31" s="62">
        <f>SUMIF('Uren en tariefberekening'!A:A,$D$1,'Uren en tariefberekening'!S:S)</f>
        <v>0</v>
      </c>
      <c r="F31" s="63" t="e">
        <f>(SUMIF('Uren en tariefberekening'!A:A,$D$1,'Uren en tariefberekening'!T:T))/(SUMIF('Uren en tariefberekening'!A:A,$D$1,'Uren en tariefberekening'!S:S))</f>
        <v>#DIV/0!</v>
      </c>
      <c r="G31" s="34">
        <f>IF(E31=0,0,F31*E31)</f>
        <v>0</v>
      </c>
      <c r="H31" s="18"/>
      <c r="I31" s="19"/>
      <c r="J31" s="19"/>
      <c r="K31" s="19"/>
      <c r="L31" s="19"/>
      <c r="M31" s="19"/>
      <c r="N31" s="19"/>
      <c r="O31" s="19"/>
      <c r="P31" s="19"/>
      <c r="Q31" s="19"/>
      <c r="R31" s="19"/>
      <c r="S31" s="20"/>
      <c r="T31" s="21"/>
      <c r="U31" s="19"/>
      <c r="V31" s="19"/>
      <c r="W31" s="19"/>
      <c r="X31" s="19"/>
      <c r="Y31" s="19"/>
      <c r="Z31" s="19"/>
      <c r="AA31" s="19"/>
      <c r="AB31" s="19"/>
      <c r="AC31" s="19"/>
      <c r="AD31" s="19"/>
      <c r="AE31" s="20"/>
      <c r="AF31" s="21"/>
      <c r="AG31" s="19"/>
      <c r="AH31" s="19"/>
      <c r="AI31" s="19"/>
      <c r="AJ31" s="19"/>
      <c r="AK31" s="19"/>
      <c r="AL31" s="19"/>
      <c r="AM31" s="19"/>
      <c r="AN31" s="19"/>
      <c r="AO31" s="19"/>
      <c r="AP31" s="19"/>
      <c r="AQ31" s="20"/>
      <c r="AR31" s="181"/>
      <c r="AS31" s="181"/>
      <c r="AT31" s="181"/>
      <c r="AU31" s="181"/>
      <c r="AV31" s="181"/>
      <c r="AW31" s="181"/>
      <c r="AX31" s="181"/>
      <c r="AY31" s="181"/>
      <c r="AZ31" s="181"/>
      <c r="BA31" s="181"/>
      <c r="BB31" s="181"/>
      <c r="BC31" s="181"/>
      <c r="CW31" s="203"/>
      <c r="CX31" s="204"/>
      <c r="CY31" s="203"/>
    </row>
    <row r="32" spans="1:103" ht="12.75">
      <c r="A32" s="14" t="str">
        <f>Projectinformatie!$B$27</f>
        <v>Naam WP</v>
      </c>
      <c r="B32" s="9"/>
      <c r="C32" s="162"/>
      <c r="D32" s="6"/>
      <c r="E32" s="9"/>
      <c r="F32" s="69"/>
      <c r="G32" s="35">
        <v>0</v>
      </c>
      <c r="H32" s="24"/>
      <c r="I32" s="25"/>
      <c r="J32" s="25"/>
      <c r="K32" s="25"/>
      <c r="L32" s="25"/>
      <c r="M32" s="25"/>
      <c r="N32" s="25"/>
      <c r="O32" s="25"/>
      <c r="P32" s="25"/>
      <c r="Q32" s="25"/>
      <c r="R32" s="25"/>
      <c r="S32" s="26"/>
      <c r="T32" s="27"/>
      <c r="U32" s="25"/>
      <c r="V32" s="25"/>
      <c r="W32" s="25"/>
      <c r="X32" s="25"/>
      <c r="Y32" s="25"/>
      <c r="Z32" s="25"/>
      <c r="AA32" s="25"/>
      <c r="AB32" s="25"/>
      <c r="AC32" s="25"/>
      <c r="AD32" s="25"/>
      <c r="AE32" s="26"/>
      <c r="AF32" s="27"/>
      <c r="AG32" s="25"/>
      <c r="AH32" s="25"/>
      <c r="AI32" s="25"/>
      <c r="AJ32" s="25"/>
      <c r="AK32" s="25"/>
      <c r="AL32" s="25"/>
      <c r="AM32" s="25"/>
      <c r="AN32" s="25"/>
      <c r="AO32" s="25"/>
      <c r="AP32" s="25"/>
      <c r="AQ32" s="26"/>
      <c r="AR32" s="25"/>
      <c r="AS32" s="25"/>
      <c r="AT32" s="25"/>
      <c r="AU32" s="25"/>
      <c r="AV32" s="25"/>
      <c r="AW32" s="25"/>
      <c r="AX32" s="25"/>
      <c r="AY32" s="25"/>
      <c r="AZ32" s="25"/>
      <c r="BA32" s="25"/>
      <c r="BB32" s="25"/>
      <c r="BC32" s="25"/>
      <c r="CW32" s="203"/>
      <c r="CX32" s="204"/>
      <c r="CY32" s="203"/>
    </row>
    <row r="33" spans="1:103" ht="13.5" thickBot="1">
      <c r="A33" s="15" t="str">
        <f>Projectinformatie!$B$27</f>
        <v>Naam WP</v>
      </c>
      <c r="B33" s="11"/>
      <c r="C33" s="28"/>
      <c r="D33" s="11"/>
      <c r="E33" s="11"/>
      <c r="F33" s="70"/>
      <c r="G33" s="36">
        <v>0</v>
      </c>
      <c r="H33" s="30"/>
      <c r="I33" s="31"/>
      <c r="J33" s="31"/>
      <c r="K33" s="31"/>
      <c r="L33" s="31"/>
      <c r="M33" s="31"/>
      <c r="N33" s="31"/>
      <c r="O33" s="31"/>
      <c r="P33" s="31"/>
      <c r="Q33" s="31"/>
      <c r="R33" s="31"/>
      <c r="S33" s="32"/>
      <c r="T33" s="33"/>
      <c r="U33" s="31"/>
      <c r="V33" s="31"/>
      <c r="W33" s="31"/>
      <c r="X33" s="31"/>
      <c r="Y33" s="31"/>
      <c r="Z33" s="31"/>
      <c r="AA33" s="31"/>
      <c r="AB33" s="31"/>
      <c r="AC33" s="31"/>
      <c r="AD33" s="31"/>
      <c r="AE33" s="32"/>
      <c r="AF33" s="33"/>
      <c r="AG33" s="31"/>
      <c r="AH33" s="31"/>
      <c r="AI33" s="31"/>
      <c r="AJ33" s="31"/>
      <c r="AK33" s="31"/>
      <c r="AL33" s="31"/>
      <c r="AM33" s="31"/>
      <c r="AN33" s="31"/>
      <c r="AO33" s="31"/>
      <c r="AP33" s="31"/>
      <c r="AQ33" s="32"/>
      <c r="AR33" s="31"/>
      <c r="AS33" s="31"/>
      <c r="AT33" s="31"/>
      <c r="AU33" s="31"/>
      <c r="AV33" s="31"/>
      <c r="AW33" s="31"/>
      <c r="AX33" s="31"/>
      <c r="AY33" s="31"/>
      <c r="AZ33" s="31"/>
      <c r="BA33" s="31"/>
      <c r="BB33" s="31"/>
      <c r="BC33" s="31"/>
      <c r="CW33" s="203"/>
      <c r="CX33" s="204"/>
      <c r="CY33" s="203"/>
    </row>
    <row r="34" spans="1:103" ht="13.5" thickBot="1">
      <c r="A34" s="1" t="s">
        <v>76</v>
      </c>
      <c r="B34" s="1"/>
      <c r="C34" s="1"/>
      <c r="D34" s="1"/>
      <c r="E34" s="1"/>
      <c r="F34" s="1"/>
      <c r="G34" s="42">
        <f>SUM(G31:G33)</f>
        <v>0</v>
      </c>
      <c r="AR34" s="182"/>
      <c r="AS34" s="182"/>
      <c r="AT34" s="182"/>
      <c r="AU34" s="182"/>
      <c r="AV34" s="182"/>
      <c r="AW34" s="182"/>
      <c r="AX34" s="182"/>
      <c r="AY34" s="182"/>
      <c r="AZ34" s="182"/>
      <c r="BA34" s="182"/>
      <c r="BB34" s="182"/>
      <c r="BC34" s="182"/>
      <c r="CW34" s="203"/>
      <c r="CX34" s="204"/>
      <c r="CY34" s="203"/>
    </row>
    <row r="35" spans="1:103" ht="12.75">
      <c r="A35" s="1"/>
      <c r="B35" s="1"/>
      <c r="C35" s="1"/>
      <c r="D35" s="1"/>
      <c r="E35" s="1"/>
      <c r="F35" s="1"/>
      <c r="CW35" s="203"/>
      <c r="CX35" s="204"/>
      <c r="CY35" s="203"/>
    </row>
    <row r="36" spans="1:103" ht="12.75">
      <c r="A36" s="242" t="s">
        <v>21</v>
      </c>
      <c r="B36" s="127"/>
      <c r="C36" s="127"/>
      <c r="D36" s="127"/>
      <c r="E36" s="127"/>
      <c r="F36" s="127"/>
      <c r="G36" s="243">
        <f>SUM(G34,G27,G20,G14,G6)</f>
        <v>0</v>
      </c>
      <c r="CW36" s="203"/>
      <c r="CX36" s="204"/>
      <c r="CY36" s="203"/>
    </row>
    <row r="37" spans="101:103" ht="12.75">
      <c r="CW37" s="203"/>
      <c r="CX37" s="203"/>
      <c r="CY37" s="203"/>
    </row>
    <row r="38" spans="1:103" ht="12.75">
      <c r="A38" s="245"/>
      <c r="CU38" s="203"/>
      <c r="CV38" s="203"/>
      <c r="CW38" s="203"/>
      <c r="CX38" s="203"/>
      <c r="CY38" s="203"/>
    </row>
    <row r="39" spans="99:103" ht="12.75">
      <c r="CU39" s="203"/>
      <c r="CV39" s="203"/>
      <c r="CW39" s="203"/>
      <c r="CX39" s="203"/>
      <c r="CY39" s="203"/>
    </row>
    <row r="40" spans="1:103" ht="12.75">
      <c r="A40"/>
      <c r="B40"/>
      <c r="C40" s="166"/>
      <c r="D40" s="166"/>
      <c r="E40"/>
      <c r="F40"/>
      <c r="G40" s="166"/>
      <c r="H40" s="166"/>
      <c r="CU40" s="203"/>
      <c r="CV40" s="203"/>
      <c r="CW40" s="203"/>
      <c r="CX40" s="203"/>
      <c r="CY40" s="203"/>
    </row>
    <row r="41" spans="99:103" ht="12.75">
      <c r="CU41" s="203"/>
      <c r="CV41" s="203"/>
      <c r="CW41" s="203"/>
      <c r="CX41" s="203"/>
      <c r="CY41" s="203"/>
    </row>
    <row r="42" spans="1:103" ht="25.5">
      <c r="A42" s="169" t="s">
        <v>14</v>
      </c>
      <c r="B42" s="172" t="s">
        <v>100</v>
      </c>
      <c r="C42" s="167" t="s">
        <v>169</v>
      </c>
      <c r="D42" s="168" t="s">
        <v>98</v>
      </c>
      <c r="CU42" s="203"/>
      <c r="CV42" s="204"/>
      <c r="CW42" s="203"/>
      <c r="CX42" s="203"/>
      <c r="CY42" s="203"/>
    </row>
    <row r="43" spans="1:103" ht="12.75">
      <c r="A43" s="192" t="s">
        <v>92</v>
      </c>
      <c r="B43" s="244"/>
      <c r="C43" s="190"/>
      <c r="D43" s="218">
        <f>$G$6*Tabel34[[#This Row],[subsidie percentage]]</f>
        <v>0</v>
      </c>
      <c r="CU43" s="203"/>
      <c r="CV43" s="204"/>
      <c r="CW43" s="203"/>
      <c r="CX43" s="203"/>
      <c r="CY43" s="203"/>
    </row>
    <row r="44" spans="1:103" ht="12.75">
      <c r="A44" s="192" t="s">
        <v>93</v>
      </c>
      <c r="B44" s="244"/>
      <c r="C44" s="190"/>
      <c r="D44" s="218">
        <f>$G$14*Tabel34[[#This Row],[subsidie percentage]]</f>
        <v>0</v>
      </c>
      <c r="CU44" s="203"/>
      <c r="CV44" s="203"/>
      <c r="CW44" s="203"/>
      <c r="CX44" s="203"/>
      <c r="CY44" s="203"/>
    </row>
    <row r="45" spans="1:103" ht="12.75">
      <c r="A45" s="192" t="s">
        <v>94</v>
      </c>
      <c r="B45" s="244"/>
      <c r="C45" s="190"/>
      <c r="D45" s="218">
        <f>$G$20*Tabel34[[#This Row],[subsidie percentage]]</f>
        <v>0</v>
      </c>
      <c r="CU45" s="203"/>
      <c r="CV45" s="203"/>
      <c r="CW45" s="203"/>
      <c r="CX45" s="203"/>
      <c r="CY45" s="203"/>
    </row>
    <row r="46" spans="1:103" ht="12.75">
      <c r="A46" s="192" t="s">
        <v>95</v>
      </c>
      <c r="B46" s="244"/>
      <c r="C46" s="190"/>
      <c r="D46" s="218">
        <f>$G$27*Tabel34[[#This Row],[subsidie percentage]]</f>
        <v>0</v>
      </c>
      <c r="CU46" s="203"/>
      <c r="CV46" s="203"/>
      <c r="CW46" s="203"/>
      <c r="CX46" s="204"/>
      <c r="CY46" s="203"/>
    </row>
    <row r="47" spans="1:103" ht="12.75">
      <c r="A47" s="192" t="s">
        <v>96</v>
      </c>
      <c r="B47" s="244"/>
      <c r="C47" s="190"/>
      <c r="D47" s="218">
        <f>$G$34*Tabel34[[#This Row],[subsidie percentage]]</f>
        <v>0</v>
      </c>
      <c r="CU47" s="203"/>
      <c r="CV47" s="203"/>
      <c r="CW47" s="203"/>
      <c r="CX47" s="204"/>
      <c r="CY47" s="203"/>
    </row>
    <row r="48" spans="1:4" ht="12.75">
      <c r="A48" s="194" t="s">
        <v>97</v>
      </c>
      <c r="B48" s="172"/>
      <c r="C48" s="195">
        <f>_xlfn.IFERROR(AVERAGE(C43:C47),0)</f>
        <v>0</v>
      </c>
      <c r="D48" s="196">
        <f>SUBTOTAL(109,D43:D47)</f>
        <v>0</v>
      </c>
    </row>
    <row r="49" spans="1:8" ht="12.75">
      <c r="A49" s="291"/>
      <c r="B49" s="292"/>
      <c r="D49" s="170"/>
      <c r="E49" s="77"/>
      <c r="G49" s="171"/>
      <c r="H49" s="171"/>
    </row>
    <row r="50" spans="1:8" ht="12.75">
      <c r="A50" s="289"/>
      <c r="B50" s="290"/>
      <c r="C50" s="54"/>
      <c r="D50" s="166"/>
      <c r="E50" s="77"/>
      <c r="G50" s="61"/>
      <c r="H50" s="61"/>
    </row>
    <row r="53" ht="12.75">
      <c r="A53" s="199" t="s">
        <v>166</v>
      </c>
    </row>
    <row r="54" spans="1:6" ht="23.25" customHeight="1">
      <c r="A54" s="169" t="s">
        <v>164</v>
      </c>
      <c r="B54" s="167" t="s">
        <v>162</v>
      </c>
      <c r="C54" s="168" t="s">
        <v>187</v>
      </c>
      <c r="D54" s="167" t="s">
        <v>188</v>
      </c>
      <c r="E54" s="167" t="s">
        <v>163</v>
      </c>
      <c r="F54" s="167" t="s">
        <v>168</v>
      </c>
    </row>
    <row r="55" spans="1:6" ht="12.75">
      <c r="A55" s="192"/>
      <c r="B55" s="193"/>
      <c r="C55" s="22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192"/>
      <c r="B59" s="193"/>
      <c r="C59" s="190"/>
      <c r="D59" s="200"/>
      <c r="E59" s="190"/>
      <c r="F59" s="222">
        <f>_xlfn.IFERROR((Tabel3416[[#This Row],[Aanschafwaarde]]*Tabel3416[[#This Row],[Gebruik binnen projectperiode in maanden]]/Tabel3416[[#This Row],[Afschrijvingstermijn in maanden]])*Tabel3416[[#This Row],[% toerekening aan project]],0)</f>
        <v>0</v>
      </c>
    </row>
    <row r="60" spans="1:6" ht="12.75">
      <c r="A60" s="192"/>
      <c r="B60" s="193"/>
      <c r="C60" s="190"/>
      <c r="D60" s="200"/>
      <c r="E60" s="190"/>
      <c r="F60" s="222">
        <f>_xlfn.IFERROR((Tabel3416[[#This Row],[Aanschafwaarde]]*Tabel3416[[#This Row],[Gebruik binnen projectperiode in maanden]]/Tabel3416[[#This Row],[Afschrijvingstermijn in maanden]])*Tabel3416[[#This Row],[% toerekening aan project]],0)</f>
        <v>0</v>
      </c>
    </row>
    <row r="61" spans="1:6" ht="12.75">
      <c r="A61" s="201"/>
      <c r="B61" s="219"/>
      <c r="C61" s="191"/>
      <c r="D61" s="202"/>
      <c r="E61" s="191"/>
      <c r="F61" s="222">
        <f>_xlfn.IFERROR((Tabel3416[[#This Row],[Aanschafwaarde]]*Tabel3416[[#This Row],[Gebruik binnen projectperiode in maanden]]/Tabel3416[[#This Row],[Afschrijvingstermijn in maanden]])*Tabel3416[[#This Row],[% toerekening aan project]],0)</f>
        <v>0</v>
      </c>
    </row>
    <row r="62" spans="1:6" s="203" customFormat="1" ht="12.75">
      <c r="A62" s="216"/>
      <c r="B62" s="219"/>
      <c r="C62" s="191"/>
      <c r="D62" s="217"/>
      <c r="E62" s="191"/>
      <c r="F62" s="222">
        <f>_xlfn.IFERROR((Tabel3416[[#This Row],[Aanschafwaarde]]*Tabel3416[[#This Row],[Gebruik binnen projectperiode in maanden]]/Tabel3416[[#This Row],[Afschrijvingstermijn in maanden]])*Tabel3416[[#This Row],[% toerekening aan project]],0)</f>
        <v>0</v>
      </c>
    </row>
    <row r="65" ht="25.5">
      <c r="A65" s="199" t="s">
        <v>190</v>
      </c>
    </row>
    <row r="66" spans="1:2" ht="12.75">
      <c r="A66" s="169" t="s">
        <v>167</v>
      </c>
      <c r="B66" s="215" t="s">
        <v>70</v>
      </c>
    </row>
    <row r="67" spans="1:2" ht="12.75">
      <c r="A67" s="192"/>
      <c r="B67" s="226"/>
    </row>
    <row r="68" spans="1:2" ht="12.75">
      <c r="A68" s="192"/>
      <c r="B68" s="226"/>
    </row>
    <row r="69" spans="1:2" ht="12.75">
      <c r="A69" s="192"/>
      <c r="B69" s="226"/>
    </row>
    <row r="70" spans="1:2" ht="12.75">
      <c r="A70" s="192"/>
      <c r="B70" s="226"/>
    </row>
    <row r="71" spans="1:2" ht="12.75">
      <c r="A71" s="201"/>
      <c r="B71" s="227"/>
    </row>
    <row r="72" spans="1:2" ht="12.75">
      <c r="A72" s="194" t="s">
        <v>21</v>
      </c>
      <c r="B72" s="238">
        <f aca="true" t="shared" si="3" ref="B72">SUBTOTAL(109,B67:B71)</f>
        <v>0</v>
      </c>
    </row>
    <row r="75" ht="25.5">
      <c r="A75" s="199" t="s">
        <v>190</v>
      </c>
    </row>
    <row r="76" spans="1:2" ht="12.75">
      <c r="A76" s="169" t="s">
        <v>167</v>
      </c>
      <c r="B76" s="215" t="s">
        <v>70</v>
      </c>
    </row>
    <row r="77" spans="1:2" ht="12.75">
      <c r="A77" s="192"/>
      <c r="B77" s="226"/>
    </row>
    <row r="78" spans="1:2" ht="12.75">
      <c r="A78" s="192"/>
      <c r="B78" s="226"/>
    </row>
    <row r="79" spans="1:2" ht="12.75">
      <c r="A79" s="192"/>
      <c r="B79" s="226"/>
    </row>
    <row r="80" spans="1:2" ht="12.75">
      <c r="A80" s="192"/>
      <c r="B80" s="226"/>
    </row>
    <row r="81" spans="1:2" ht="12.75">
      <c r="A81" s="201"/>
      <c r="B81" s="227"/>
    </row>
    <row r="82" spans="1:2" ht="12.75">
      <c r="A82" s="194" t="s">
        <v>21</v>
      </c>
      <c r="B82" s="238">
        <f aca="true" t="shared" si="4" ref="B82">SUBTOTAL(109,B77:B81)</f>
        <v>0</v>
      </c>
    </row>
    <row r="85" ht="25.5">
      <c r="A85" s="199" t="s">
        <v>190</v>
      </c>
    </row>
    <row r="86" spans="1:2" ht="12.75">
      <c r="A86" s="169" t="s">
        <v>167</v>
      </c>
      <c r="B86" s="215" t="s">
        <v>70</v>
      </c>
    </row>
    <row r="87" spans="1:2" ht="12.75">
      <c r="A87" s="192"/>
      <c r="B87" s="226"/>
    </row>
    <row r="88" spans="1:2" ht="12.75">
      <c r="A88" s="192"/>
      <c r="B88" s="226"/>
    </row>
    <row r="89" spans="1:2" ht="12.75">
      <c r="A89" s="192"/>
      <c r="B89" s="226"/>
    </row>
    <row r="90" spans="1:2" ht="12.75">
      <c r="A90" s="192"/>
      <c r="B90" s="226"/>
    </row>
    <row r="91" spans="1:2" ht="12.75">
      <c r="A91" s="201"/>
      <c r="B91" s="227"/>
    </row>
    <row r="92" spans="1:2" ht="12.75">
      <c r="A92" s="194" t="s">
        <v>21</v>
      </c>
      <c r="B92" s="238">
        <f aca="true" t="shared" si="5" ref="B92">SUBTOTAL(109,B87:B91)</f>
        <v>0</v>
      </c>
    </row>
  </sheetData>
  <mergeCells count="6">
    <mergeCell ref="AR1:BC1"/>
    <mergeCell ref="A50:B50"/>
    <mergeCell ref="A49:B49"/>
    <mergeCell ref="AF1:AQ1"/>
    <mergeCell ref="H1:S1"/>
    <mergeCell ref="T1:AE1"/>
  </mergeCells>
  <conditionalFormatting sqref="G3:G5 G11:G13 G17:G19 G24:G26 G31:G33">
    <cfRule type="expression" priority="1" dxfId="0">
      <formula>IF(AND(G3&gt;49999.99)*(OR(B3="kosten derden",B3="afschrijvingskosten")),TRUE,FALSE)</formula>
    </cfRule>
  </conditionalFormatting>
  <dataValidations count="2">
    <dataValidation type="list" allowBlank="1" showInputMessage="1" showErrorMessage="1" sqref="B43:B47">
      <formula1>$CX$1:$CX$16</formula1>
    </dataValidation>
    <dataValidation type="list" allowBlank="1" showInputMessage="1" showErrorMessage="1" sqref="B3:B5 B11:B13 B17:B19 B24:B26 B31:B33">
      <formula1>"Loonkosten + vast percentage,IKS,Uurtarieven EC,Vast uurtarief,Afschrijvingskosten,Grondkosten,Kosten derden,Inbreng in natura,Projectopbrengsten"</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68" r:id="rId11"/>
  <tableParts>
    <tablePart r:id="rId1"/>
    <tablePart r:id="rId10"/>
    <tablePart r:id="rId3"/>
    <tablePart r:id="rId2"/>
    <tablePart r:id="rId6"/>
    <tablePart r:id="rId7"/>
    <tablePart r:id="rId9"/>
    <tablePart r:id="rId4"/>
    <tablePart r:id="rId8"/>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CCFA9-D8CB-440E-A2B3-51299163443A}">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44.8515625" style="5" customWidth="1"/>
    <col min="2" max="2" width="28.57421875" style="5" customWidth="1"/>
    <col min="3" max="3" width="66.28125" style="5" customWidth="1"/>
    <col min="4" max="4" width="56.28125" style="5" customWidth="1"/>
    <col min="5" max="5" width="15.140625" style="5" customWidth="1"/>
    <col min="6" max="6" width="19.57421875" style="5"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7.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5</v>
      </c>
      <c r="B1" s="294"/>
      <c r="C1" s="39" t="s">
        <v>16</v>
      </c>
      <c r="D1" s="40">
        <f>Projectinformatie!C6</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t="s">
        <v>46</v>
      </c>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29"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t="s">
        <v>46</v>
      </c>
      <c r="C11" s="6"/>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29"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t="s">
        <v>46</v>
      </c>
      <c r="C17" s="6"/>
      <c r="D17" s="9" t="s">
        <v>62</v>
      </c>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29"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t="s">
        <v>46</v>
      </c>
      <c r="C23" s="6"/>
      <c r="D23" s="9" t="s">
        <v>58</v>
      </c>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29"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t="s">
        <v>46</v>
      </c>
      <c r="C29" s="38"/>
      <c r="D29" s="9" t="s">
        <v>62</v>
      </c>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7">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$G$6*Tabel3421[[#This Row],[subsidie percentage]]</f>
        <v>0</v>
      </c>
      <c r="CU41" s="203"/>
      <c r="CV41" s="204"/>
      <c r="CW41" s="203"/>
      <c r="CX41" s="203"/>
      <c r="CY41" s="203"/>
    </row>
    <row r="42" spans="1:103" ht="12.75">
      <c r="A42" s="192" t="s">
        <v>93</v>
      </c>
      <c r="B42" s="173"/>
      <c r="C42" s="190"/>
      <c r="D42" s="218">
        <f>$G$14*Tabel3421[[#This Row],[subsidie percentage]]</f>
        <v>0</v>
      </c>
      <c r="CU42" s="203"/>
      <c r="CV42" s="203"/>
      <c r="CW42" s="203"/>
      <c r="CX42" s="203"/>
      <c r="CY42" s="203"/>
    </row>
    <row r="43" spans="1:103" ht="12.75">
      <c r="A43" s="192" t="s">
        <v>94</v>
      </c>
      <c r="B43" s="173"/>
      <c r="C43" s="190"/>
      <c r="D43" s="218">
        <f>$G$20*Tabel3421[[#This Row],[subsidie percentage]]</f>
        <v>0</v>
      </c>
      <c r="CU43" s="203"/>
      <c r="CV43" s="203"/>
      <c r="CW43" s="203"/>
      <c r="CX43" s="203"/>
      <c r="CY43" s="203"/>
    </row>
    <row r="44" spans="1:103" ht="12.75">
      <c r="A44" s="192" t="s">
        <v>95</v>
      </c>
      <c r="B44" s="173"/>
      <c r="C44" s="190"/>
      <c r="D44" s="218">
        <f>$G$26*Tabel3421[[#This Row],[subsidie percentage]]</f>
        <v>0</v>
      </c>
      <c r="CU44" s="203"/>
      <c r="CV44" s="203"/>
      <c r="CW44" s="203"/>
      <c r="CX44" s="204"/>
      <c r="CY44" s="203"/>
    </row>
    <row r="45" spans="1:103" ht="12.75">
      <c r="A45" s="192" t="s">
        <v>96</v>
      </c>
      <c r="B45" s="173"/>
      <c r="C45" s="190"/>
      <c r="D45" s="218">
        <f>$G$32*Tabel3421[[#This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25.5">
      <c r="A52" s="169" t="s">
        <v>164</v>
      </c>
      <c r="B52" s="167" t="s">
        <v>162</v>
      </c>
      <c r="C52" s="168" t="s">
        <v>187</v>
      </c>
      <c r="D52" s="167" t="s">
        <v>188</v>
      </c>
      <c r="E52" s="167" t="s">
        <v>163</v>
      </c>
      <c r="F52" s="167" t="s">
        <v>168</v>
      </c>
    </row>
    <row r="53" spans="1:6" ht="12.75">
      <c r="A53" s="192"/>
      <c r="B53" s="193"/>
      <c r="C53" s="220"/>
      <c r="D53" s="200"/>
      <c r="E53" s="190"/>
      <c r="F53" s="222">
        <f>_xlfn.IFERROR((Tabel341622[[#This Row],[Aanschafwaarde]]*Tabel341622[[#This Row],[Gebruik binnen projectperiode in maanden]]/Tabel341622[[#This Row],[Afschrijvingstermijn in maanden]])*Tabel341622[[#This Row],[% toerekening aan project]],0)</f>
        <v>0</v>
      </c>
    </row>
    <row r="54" spans="1:6" ht="12.75">
      <c r="A54" s="192"/>
      <c r="B54" s="193"/>
      <c r="C54" s="190"/>
      <c r="D54" s="200"/>
      <c r="E54" s="190"/>
      <c r="F54" s="222">
        <f>_xlfn.IFERROR((Tabel341622[[#This Row],[Aanschafwaarde]]*Tabel341622[[#This Row],[Gebruik binnen projectperiode in maanden]]/Tabel341622[[#This Row],[Afschrijvingstermijn in maanden]])*Tabel341622[[#This Row],[% toerekening aan project]],0)</f>
        <v>0</v>
      </c>
    </row>
    <row r="55" spans="1:6" ht="12.75">
      <c r="A55" s="192"/>
      <c r="B55" s="193"/>
      <c r="C55" s="190"/>
      <c r="D55" s="200"/>
      <c r="E55" s="190"/>
      <c r="F55" s="222">
        <f>_xlfn.IFERROR((Tabel341622[[#This Row],[Aanschafwaarde]]*Tabel341622[[#This Row],[Gebruik binnen projectperiode in maanden]]/Tabel341622[[#This Row],[Afschrijvingstermijn in maanden]])*Tabel341622[[#This Row],[% toerekening aan project]],0)</f>
        <v>0</v>
      </c>
    </row>
    <row r="56" spans="1:6" ht="12.75">
      <c r="A56" s="192"/>
      <c r="B56" s="193"/>
      <c r="C56" s="190"/>
      <c r="D56" s="200"/>
      <c r="E56" s="190"/>
      <c r="F56" s="222">
        <f>_xlfn.IFERROR((Tabel341622[[#This Row],[Aanschafwaarde]]*Tabel341622[[#This Row],[Gebruik binnen projectperiode in maanden]]/Tabel341622[[#This Row],[Afschrijvingstermijn in maanden]])*Tabel341622[[#This Row],[% toerekening aan project]],0)</f>
        <v>0</v>
      </c>
    </row>
    <row r="57" spans="1:6" ht="12.75">
      <c r="A57" s="192"/>
      <c r="B57" s="193"/>
      <c r="C57" s="190"/>
      <c r="D57" s="200"/>
      <c r="E57" s="190"/>
      <c r="F57" s="222">
        <f>_xlfn.IFERROR((Tabel341622[[#This Row],[Aanschafwaarde]]*Tabel341622[[#This Row],[Gebruik binnen projectperiode in maanden]]/Tabel341622[[#This Row],[Afschrijvingstermijn in maanden]])*Tabel341622[[#This Row],[% toerekening aan project]],0)</f>
        <v>0</v>
      </c>
    </row>
    <row r="58" spans="1:6" ht="12.75">
      <c r="A58" s="192"/>
      <c r="B58" s="193"/>
      <c r="C58" s="190"/>
      <c r="D58" s="200"/>
      <c r="E58" s="190"/>
      <c r="F58" s="222">
        <f>_xlfn.IFERROR((Tabel341622[[#This Row],[Aanschafwaarde]]*Tabel341622[[#This Row],[Gebruik binnen projectperiode in maanden]]/Tabel341622[[#This Row],[Afschrijvingstermijn in maanden]])*Tabel341622[[#This Row],[% toerekening aan project]],0)</f>
        <v>0</v>
      </c>
    </row>
    <row r="59" spans="1:6" ht="12.75">
      <c r="A59" s="201"/>
      <c r="B59" s="219"/>
      <c r="C59" s="191"/>
      <c r="D59" s="202"/>
      <c r="E59" s="191"/>
      <c r="F59" s="222">
        <f>_xlfn.IFERROR((Tabel341622[[#This Row],[Aanschafwaarde]]*Tabel341622[[#This Row],[Gebruik binnen projectperiode in maanden]]/Tabel341622[[#This Row],[Afschrijvingstermijn in maanden]])*Tabel341622[[#This Row],[% toerekening aan project]],0)</f>
        <v>0</v>
      </c>
    </row>
    <row r="60" spans="1:6" s="203" customFormat="1" ht="12.75">
      <c r="A60" s="216"/>
      <c r="B60" s="219"/>
      <c r="C60" s="191"/>
      <c r="D60" s="217"/>
      <c r="E60" s="191"/>
      <c r="F60" s="222">
        <f>_xlfn.IFERROR((Tabel341622[[#This Row],[Aanschafwaarde]]*Tabel341622[[#This Row],[Gebruik binnen projectperiode in maanden]]/Tabel341622[[#This Row],[Afschrijvingstermijn in maanden]])*Tabel341622[[#This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5"/>
    <tablePart r:id="rId7"/>
    <tablePart r:id="rId3"/>
    <tablePart r:id="rId10"/>
    <tablePart r:id="rId6"/>
    <tablePart r:id="rId1"/>
    <tablePart r:id="rId2"/>
    <tablePart r:id="rId9"/>
    <tablePart r:id="rId4"/>
    <tablePart r:id="rId8"/>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14957-CFE8-40FF-8813-F4DDC9655B34}">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39.0039062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7.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6</v>
      </c>
      <c r="B1" s="294"/>
      <c r="C1" s="39" t="s">
        <v>16</v>
      </c>
      <c r="D1" s="40">
        <f>Projectinformatie!C7</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t="s">
        <v>46</v>
      </c>
      <c r="C3" s="230"/>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t="s">
        <v>46</v>
      </c>
      <c r="C11" s="6" t="s">
        <v>47</v>
      </c>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t="s">
        <v>46</v>
      </c>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t="s">
        <v>46</v>
      </c>
      <c r="C23" s="6"/>
      <c r="D23" s="6"/>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t="s">
        <v>46</v>
      </c>
      <c r="C29" s="38"/>
      <c r="D29" s="6"/>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$G$6*Tabel3421107[[#This Row],[subsidie percentage]]</f>
        <v>0</v>
      </c>
      <c r="CU41" s="203"/>
      <c r="CV41" s="204"/>
      <c r="CW41" s="203"/>
      <c r="CX41" s="203"/>
      <c r="CY41" s="203"/>
    </row>
    <row r="42" spans="1:103" ht="12.75">
      <c r="A42" s="192" t="s">
        <v>93</v>
      </c>
      <c r="B42" s="173"/>
      <c r="C42" s="190"/>
      <c r="D42" s="218">
        <f>$G$14*Tabel3421107[[#This Row],[subsidie percentage]]</f>
        <v>0</v>
      </c>
      <c r="CU42" s="203"/>
      <c r="CV42" s="203"/>
      <c r="CW42" s="203"/>
      <c r="CX42" s="203"/>
      <c r="CY42" s="203"/>
    </row>
    <row r="43" spans="1:103" ht="12.75">
      <c r="A43" s="192" t="s">
        <v>94</v>
      </c>
      <c r="B43" s="173"/>
      <c r="C43" s="190"/>
      <c r="D43" s="218">
        <f>$G$20*Tabel3421107[[#This Row],[subsidie percentage]]</f>
        <v>0</v>
      </c>
      <c r="CU43" s="203"/>
      <c r="CV43" s="203"/>
      <c r="CW43" s="203"/>
      <c r="CX43" s="203"/>
      <c r="CY43" s="203"/>
    </row>
    <row r="44" spans="1:103" ht="12.75">
      <c r="A44" s="192" t="s">
        <v>95</v>
      </c>
      <c r="B44" s="173"/>
      <c r="C44" s="190"/>
      <c r="D44" s="218">
        <f>$G$26*Tabel3421107[[#This Row],[subsidie percentage]]</f>
        <v>0</v>
      </c>
      <c r="CU44" s="203"/>
      <c r="CV44" s="203"/>
      <c r="CW44" s="203"/>
      <c r="CX44" s="204"/>
      <c r="CY44" s="203"/>
    </row>
    <row r="45" spans="1:103" ht="12.75">
      <c r="A45" s="192" t="s">
        <v>96</v>
      </c>
      <c r="B45" s="173"/>
      <c r="C45" s="190"/>
      <c r="D45" s="218">
        <f>$G$32*Tabel3421107[[#This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10"/>
    <tablePart r:id="rId4"/>
    <tablePart r:id="rId9"/>
    <tablePart r:id="rId1"/>
    <tablePart r:id="rId5"/>
    <tablePart r:id="rId8"/>
    <tablePart r:id="rId6"/>
    <tablePart r:id="rId2"/>
    <tablePart r:id="rId7"/>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F0FA7-B75F-4FF2-8113-ABC10877C90B}">
  <sheetPr>
    <tabColor theme="4" tint="0.7999799847602844"/>
    <pageSetUpPr fitToPage="1"/>
  </sheetPr>
  <dimension ref="A1:CY90"/>
  <sheetViews>
    <sheetView zoomScale="85" zoomScaleNormal="85" workbookViewId="0" topLeftCell="A1">
      <selection activeCell="D31" sqref="D31"/>
    </sheetView>
  </sheetViews>
  <sheetFormatPr defaultColWidth="9.140625" defaultRowHeight="12.75"/>
  <cols>
    <col min="1" max="1" width="39.7109375" style="5" customWidth="1"/>
    <col min="2" max="2" width="28.57421875" style="5" customWidth="1"/>
    <col min="3" max="3" width="66.28125" style="5" customWidth="1"/>
    <col min="4" max="4" width="56.28125" style="5" customWidth="1"/>
    <col min="5" max="5" width="15.140625" style="5" customWidth="1"/>
    <col min="6" max="6" width="16.8515625" style="5" bestFit="1" customWidth="1"/>
    <col min="7" max="7" width="21.00390625" style="5" customWidth="1"/>
    <col min="8" max="8" width="6.57421875" style="5" hidden="1" customWidth="1"/>
    <col min="9" max="9" width="6.8515625" style="5" bestFit="1" customWidth="1"/>
    <col min="10" max="10" width="7.140625" style="5" bestFit="1" customWidth="1"/>
    <col min="11" max="11" width="6.8515625" style="5" bestFit="1" customWidth="1"/>
    <col min="12" max="12" width="7.421875" style="5" bestFit="1" customWidth="1"/>
    <col min="13" max="13" width="6.7109375" style="5" bestFit="1" customWidth="1"/>
    <col min="14" max="14" width="6.00390625" style="5" bestFit="1" customWidth="1"/>
    <col min="15" max="15" width="7.140625" style="5" bestFit="1" customWidth="1"/>
    <col min="16" max="16" width="7.421875" style="5" bestFit="1" customWidth="1"/>
    <col min="17" max="17" width="6.8515625" style="5" bestFit="1" customWidth="1"/>
    <col min="18" max="19" width="7.140625" style="5" bestFit="1" customWidth="1"/>
    <col min="20" max="20" width="6.57421875" style="5" bestFit="1" customWidth="1"/>
    <col min="21" max="21" width="6.8515625" style="5" bestFit="1" customWidth="1"/>
    <col min="22" max="22" width="7.140625" style="5" bestFit="1" customWidth="1"/>
    <col min="23" max="23" width="6.8515625" style="5" bestFit="1" customWidth="1"/>
    <col min="24" max="24" width="7.421875" style="5" bestFit="1" customWidth="1"/>
    <col min="25" max="25" width="6.7109375" style="5" bestFit="1" customWidth="1"/>
    <col min="26" max="26" width="6.00390625" style="5" bestFit="1" customWidth="1"/>
    <col min="27" max="27" width="7.140625" style="5" bestFit="1" customWidth="1"/>
    <col min="28" max="28" width="7.421875" style="5" bestFit="1" customWidth="1"/>
    <col min="29" max="29" width="6.8515625" style="5" bestFit="1" customWidth="1"/>
    <col min="30" max="31" width="7.140625" style="5" bestFit="1" customWidth="1"/>
    <col min="32" max="32" width="6.57421875" style="5" bestFit="1" customWidth="1"/>
    <col min="33" max="33" width="6.8515625" style="5" bestFit="1" customWidth="1"/>
    <col min="34" max="34" width="7.140625" style="5" bestFit="1" customWidth="1"/>
    <col min="35" max="35" width="6.8515625" style="5" bestFit="1" customWidth="1"/>
    <col min="36" max="36" width="7.421875" style="5" bestFit="1" customWidth="1"/>
    <col min="37" max="37" width="6.7109375" style="5" bestFit="1" customWidth="1"/>
    <col min="38" max="38" width="8.00390625" style="5" bestFit="1" customWidth="1"/>
    <col min="39" max="39" width="8.140625" style="5" bestFit="1" customWidth="1"/>
    <col min="40" max="40" width="9.421875" style="5" bestFit="1" customWidth="1"/>
    <col min="41" max="41" width="8.8515625" style="5" bestFit="1" customWidth="1"/>
    <col min="42" max="43" width="9.28125" style="5" bestFit="1" customWidth="1"/>
    <col min="44" max="55" width="9.140625" style="5" hidden="1" customWidth="1"/>
    <col min="56" max="16384" width="9.140625" style="5" customWidth="1"/>
  </cols>
  <sheetData>
    <row r="1" spans="1:55" ht="13.5" thickBot="1">
      <c r="A1" s="293" t="s">
        <v>7</v>
      </c>
      <c r="B1" s="294"/>
      <c r="C1" s="39" t="s">
        <v>16</v>
      </c>
      <c r="D1" s="40">
        <f>Projectinformatie!C8</f>
        <v>0</v>
      </c>
      <c r="E1" s="127"/>
      <c r="F1" s="127"/>
      <c r="G1" s="127"/>
      <c r="H1" s="286">
        <v>2021</v>
      </c>
      <c r="I1" s="287"/>
      <c r="J1" s="287"/>
      <c r="K1" s="287"/>
      <c r="L1" s="287"/>
      <c r="M1" s="287"/>
      <c r="N1" s="287"/>
      <c r="O1" s="287"/>
      <c r="P1" s="287"/>
      <c r="Q1" s="287"/>
      <c r="R1" s="287"/>
      <c r="S1" s="288"/>
      <c r="T1" s="286">
        <v>2022</v>
      </c>
      <c r="U1" s="287"/>
      <c r="V1" s="287"/>
      <c r="W1" s="287"/>
      <c r="X1" s="287"/>
      <c r="Y1" s="287"/>
      <c r="Z1" s="287"/>
      <c r="AA1" s="287"/>
      <c r="AB1" s="287"/>
      <c r="AC1" s="287"/>
      <c r="AD1" s="287"/>
      <c r="AE1" s="288"/>
      <c r="AF1" s="286">
        <v>2023</v>
      </c>
      <c r="AG1" s="287"/>
      <c r="AH1" s="287"/>
      <c r="AI1" s="287"/>
      <c r="AJ1" s="287"/>
      <c r="AK1" s="287"/>
      <c r="AL1" s="287"/>
      <c r="AM1" s="287"/>
      <c r="AN1" s="287"/>
      <c r="AO1" s="287"/>
      <c r="AP1" s="287"/>
      <c r="AQ1" s="288"/>
      <c r="AR1" s="286">
        <v>2022</v>
      </c>
      <c r="AS1" s="287"/>
      <c r="AT1" s="287"/>
      <c r="AU1" s="287"/>
      <c r="AV1" s="287"/>
      <c r="AW1" s="287"/>
      <c r="AX1" s="287"/>
      <c r="AY1" s="287"/>
      <c r="AZ1" s="287"/>
      <c r="BA1" s="287"/>
      <c r="BB1" s="287"/>
      <c r="BC1" s="288"/>
    </row>
    <row r="2" spans="1:55" ht="13.5" thickBot="1">
      <c r="A2" s="212" t="s">
        <v>39</v>
      </c>
      <c r="B2" s="211" t="s">
        <v>189</v>
      </c>
      <c r="C2" s="113" t="s">
        <v>34</v>
      </c>
      <c r="D2" s="113" t="s">
        <v>35</v>
      </c>
      <c r="E2" s="113" t="s">
        <v>50</v>
      </c>
      <c r="F2" s="113" t="s">
        <v>51</v>
      </c>
      <c r="G2" s="94" t="s">
        <v>27</v>
      </c>
      <c r="H2" s="138" t="s">
        <v>77</v>
      </c>
      <c r="I2" s="139" t="s">
        <v>78</v>
      </c>
      <c r="J2" s="139" t="s">
        <v>79</v>
      </c>
      <c r="K2" s="139" t="s">
        <v>80</v>
      </c>
      <c r="L2" s="139" t="s">
        <v>81</v>
      </c>
      <c r="M2" s="139" t="s">
        <v>82</v>
      </c>
      <c r="N2" s="139" t="s">
        <v>83</v>
      </c>
      <c r="O2" s="139" t="s">
        <v>84</v>
      </c>
      <c r="P2" s="139" t="s">
        <v>85</v>
      </c>
      <c r="Q2" s="139" t="s">
        <v>86</v>
      </c>
      <c r="R2" s="139" t="s">
        <v>87</v>
      </c>
      <c r="S2" s="140" t="s">
        <v>88</v>
      </c>
      <c r="T2" s="206" t="s">
        <v>102</v>
      </c>
      <c r="U2" s="207" t="s">
        <v>103</v>
      </c>
      <c r="V2" s="207" t="s">
        <v>104</v>
      </c>
      <c r="W2" s="207" t="s">
        <v>105</v>
      </c>
      <c r="X2" s="207" t="s">
        <v>106</v>
      </c>
      <c r="Y2" s="207" t="s">
        <v>107</v>
      </c>
      <c r="Z2" s="207" t="s">
        <v>108</v>
      </c>
      <c r="AA2" s="207" t="s">
        <v>109</v>
      </c>
      <c r="AB2" s="207" t="s">
        <v>110</v>
      </c>
      <c r="AC2" s="207" t="s">
        <v>111</v>
      </c>
      <c r="AD2" s="207" t="s">
        <v>112</v>
      </c>
      <c r="AE2" s="208" t="s">
        <v>113</v>
      </c>
      <c r="AF2" s="141" t="s">
        <v>128</v>
      </c>
      <c r="AG2" s="142" t="s">
        <v>129</v>
      </c>
      <c r="AH2" s="142" t="s">
        <v>130</v>
      </c>
      <c r="AI2" s="142" t="s">
        <v>131</v>
      </c>
      <c r="AJ2" s="142" t="s">
        <v>132</v>
      </c>
      <c r="AK2" s="142" t="s">
        <v>133</v>
      </c>
      <c r="AL2" s="188" t="s">
        <v>191</v>
      </c>
      <c r="AM2" s="188" t="s">
        <v>192</v>
      </c>
      <c r="AN2" s="188" t="s">
        <v>193</v>
      </c>
      <c r="AO2" s="188" t="s">
        <v>194</v>
      </c>
      <c r="AP2" s="188" t="s">
        <v>195</v>
      </c>
      <c r="AQ2" s="189" t="s">
        <v>196</v>
      </c>
      <c r="AR2" s="206" t="s">
        <v>116</v>
      </c>
      <c r="AS2" s="207" t="s">
        <v>117</v>
      </c>
      <c r="AT2" s="207" t="s">
        <v>118</v>
      </c>
      <c r="AU2" s="207" t="s">
        <v>119</v>
      </c>
      <c r="AV2" s="207" t="s">
        <v>120</v>
      </c>
      <c r="AW2" s="207" t="s">
        <v>121</v>
      </c>
      <c r="AX2" s="207" t="s">
        <v>122</v>
      </c>
      <c r="AY2" s="207" t="s">
        <v>123</v>
      </c>
      <c r="AZ2" s="207" t="s">
        <v>124</v>
      </c>
      <c r="BA2" s="207" t="s">
        <v>125</v>
      </c>
      <c r="BB2" s="207" t="s">
        <v>126</v>
      </c>
      <c r="BC2" s="208" t="s">
        <v>127</v>
      </c>
    </row>
    <row r="3" spans="1:55" ht="12.75">
      <c r="A3" s="62" t="str">
        <f>Projectinformatie!$B$23</f>
        <v>Naam WP</v>
      </c>
      <c r="B3" s="231" t="s">
        <v>46</v>
      </c>
      <c r="C3" s="230" t="s">
        <v>47</v>
      </c>
      <c r="D3" s="143" t="s">
        <v>58</v>
      </c>
      <c r="E3" s="144">
        <f>SUMIF('Uren en tariefberekening'!A:A,$D$1,'Uren en tariefberekening'!K:K)</f>
        <v>0</v>
      </c>
      <c r="F3" s="145" t="e">
        <f>(SUMIF('Uren en tariefberekening'!A:A,$D$1,'Uren en tariefberekening'!L:L))/(SUMIF('Uren en tariefberekening'!A:A,$D$1,'Uren en tariefberekening'!K:K))</f>
        <v>#DIV/0!</v>
      </c>
      <c r="G3" s="17">
        <f>IF(E3=0,0,F3*E3)</f>
        <v>0</v>
      </c>
      <c r="H3" s="18"/>
      <c r="I3" s="19"/>
      <c r="J3" s="19"/>
      <c r="K3" s="19"/>
      <c r="L3" s="19"/>
      <c r="M3" s="19"/>
      <c r="N3" s="19"/>
      <c r="O3" s="19"/>
      <c r="P3" s="19"/>
      <c r="Q3" s="19"/>
      <c r="R3" s="19"/>
      <c r="S3" s="20"/>
      <c r="T3" s="21"/>
      <c r="U3" s="19"/>
      <c r="V3" s="19"/>
      <c r="W3" s="19"/>
      <c r="X3" s="19"/>
      <c r="Y3" s="19"/>
      <c r="Z3" s="19"/>
      <c r="AA3" s="19"/>
      <c r="AB3" s="19"/>
      <c r="AC3" s="19"/>
      <c r="AD3" s="19"/>
      <c r="AE3" s="20"/>
      <c r="AF3" s="148"/>
      <c r="AG3" s="146"/>
      <c r="AH3" s="146"/>
      <c r="AI3" s="146"/>
      <c r="AJ3" s="146"/>
      <c r="AK3" s="146"/>
      <c r="AL3" s="146"/>
      <c r="AM3" s="146"/>
      <c r="AN3" s="146"/>
      <c r="AO3" s="146"/>
      <c r="AP3" s="146"/>
      <c r="AQ3" s="147"/>
      <c r="AR3" s="181"/>
      <c r="AS3" s="181"/>
      <c r="AT3" s="181"/>
      <c r="AU3" s="181"/>
      <c r="AV3" s="181"/>
      <c r="AW3" s="181"/>
      <c r="AX3" s="181"/>
      <c r="AY3" s="181"/>
      <c r="AZ3" s="181"/>
      <c r="BA3" s="181"/>
      <c r="BB3" s="181"/>
      <c r="BC3" s="181"/>
    </row>
    <row r="4" spans="1:55" ht="12.75">
      <c r="A4" s="228" t="str">
        <f>Projectinformatie!$B$23</f>
        <v>Naam WP</v>
      </c>
      <c r="B4" s="149"/>
      <c r="C4" s="162"/>
      <c r="D4" s="149"/>
      <c r="E4" s="150"/>
      <c r="F4" s="151"/>
      <c r="G4" s="17">
        <v>0</v>
      </c>
      <c r="H4" s="24"/>
      <c r="I4" s="25"/>
      <c r="J4" s="25"/>
      <c r="K4" s="25"/>
      <c r="L4" s="25"/>
      <c r="M4" s="25"/>
      <c r="N4" s="25"/>
      <c r="O4" s="25"/>
      <c r="P4" s="25"/>
      <c r="Q4" s="25"/>
      <c r="R4" s="25"/>
      <c r="S4" s="26"/>
      <c r="T4" s="27"/>
      <c r="U4" s="25"/>
      <c r="V4" s="25"/>
      <c r="W4" s="25"/>
      <c r="X4" s="25"/>
      <c r="Y4" s="25"/>
      <c r="Z4" s="25"/>
      <c r="AA4" s="25"/>
      <c r="AB4" s="25"/>
      <c r="AC4" s="25"/>
      <c r="AD4" s="25"/>
      <c r="AE4" s="26"/>
      <c r="AF4" s="154"/>
      <c r="AG4" s="152"/>
      <c r="AH4" s="152"/>
      <c r="AI4" s="152"/>
      <c r="AJ4" s="152"/>
      <c r="AK4" s="152"/>
      <c r="AL4" s="152"/>
      <c r="AM4" s="152"/>
      <c r="AN4" s="152"/>
      <c r="AO4" s="152"/>
      <c r="AP4" s="152"/>
      <c r="AQ4" s="153"/>
      <c r="AR4" s="25"/>
      <c r="AS4" s="25"/>
      <c r="AT4" s="25"/>
      <c r="AU4" s="25"/>
      <c r="AV4" s="25"/>
      <c r="AW4" s="25"/>
      <c r="AX4" s="25"/>
      <c r="AY4" s="25"/>
      <c r="AZ4" s="25"/>
      <c r="BA4" s="25"/>
      <c r="BB4" s="25"/>
      <c r="BC4" s="25"/>
    </row>
    <row r="5" spans="1:55" ht="13.5" thickBot="1">
      <c r="A5" s="229" t="str">
        <f>Projectinformatie!$B$23</f>
        <v>Naam WP</v>
      </c>
      <c r="B5" s="155"/>
      <c r="C5" s="163"/>
      <c r="D5" s="155"/>
      <c r="E5" s="156"/>
      <c r="F5" s="164"/>
      <c r="G5" s="17">
        <v>0</v>
      </c>
      <c r="H5" s="30"/>
      <c r="I5" s="31"/>
      <c r="J5" s="31"/>
      <c r="K5" s="31"/>
      <c r="L5" s="31"/>
      <c r="M5" s="31"/>
      <c r="N5" s="31"/>
      <c r="O5" s="31"/>
      <c r="P5" s="31"/>
      <c r="Q5" s="31"/>
      <c r="R5" s="31"/>
      <c r="S5" s="32"/>
      <c r="T5" s="33"/>
      <c r="U5" s="31"/>
      <c r="V5" s="31"/>
      <c r="W5" s="31"/>
      <c r="X5" s="31"/>
      <c r="Y5" s="31"/>
      <c r="Z5" s="31"/>
      <c r="AA5" s="31"/>
      <c r="AB5" s="31"/>
      <c r="AC5" s="31"/>
      <c r="AD5" s="31"/>
      <c r="AE5" s="32"/>
      <c r="AF5" s="159"/>
      <c r="AG5" s="157"/>
      <c r="AH5" s="157"/>
      <c r="AI5" s="157"/>
      <c r="AJ5" s="157"/>
      <c r="AK5" s="157"/>
      <c r="AL5" s="157"/>
      <c r="AM5" s="157"/>
      <c r="AN5" s="157"/>
      <c r="AO5" s="157"/>
      <c r="AP5" s="157"/>
      <c r="AQ5" s="158"/>
      <c r="AR5" s="31"/>
      <c r="AS5" s="31"/>
      <c r="AT5" s="31"/>
      <c r="AU5" s="31"/>
      <c r="AV5" s="31"/>
      <c r="AW5" s="31"/>
      <c r="AX5" s="31"/>
      <c r="AY5" s="31"/>
      <c r="AZ5" s="31"/>
      <c r="BA5" s="31"/>
      <c r="BB5" s="31"/>
      <c r="BC5" s="31"/>
    </row>
    <row r="6" spans="1:55" ht="13.5" thickBot="1">
      <c r="A6" s="160" t="s">
        <v>28</v>
      </c>
      <c r="B6" s="118"/>
      <c r="C6" s="118"/>
      <c r="D6" s="118"/>
      <c r="E6" s="118"/>
      <c r="F6" s="205"/>
      <c r="G6" s="161">
        <f>SUM(G3:G5)</f>
        <v>0</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209"/>
      <c r="AS6" s="209"/>
      <c r="AT6" s="209"/>
      <c r="AU6" s="209"/>
      <c r="AV6" s="209"/>
      <c r="AW6" s="209"/>
      <c r="AX6" s="209"/>
      <c r="AY6" s="209"/>
      <c r="AZ6" s="209"/>
      <c r="BA6" s="209"/>
      <c r="BB6" s="209"/>
      <c r="BC6" s="209"/>
    </row>
    <row r="7" spans="1:55" ht="12.75">
      <c r="A7" s="160"/>
      <c r="B7" s="118"/>
      <c r="C7" s="118"/>
      <c r="D7" s="118"/>
      <c r="E7" s="118"/>
      <c r="F7" s="205"/>
      <c r="G7" s="213"/>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214"/>
      <c r="AS7" s="214"/>
      <c r="AT7" s="214"/>
      <c r="AU7" s="214"/>
      <c r="AV7" s="214"/>
      <c r="AW7" s="214"/>
      <c r="AX7" s="214"/>
      <c r="AY7" s="214"/>
      <c r="AZ7" s="214"/>
      <c r="BA7" s="214"/>
      <c r="BB7" s="214"/>
      <c r="BC7" s="214"/>
    </row>
    <row r="8" spans="1:55" ht="12.75">
      <c r="A8" s="160"/>
      <c r="B8" s="118"/>
      <c r="C8" s="118"/>
      <c r="D8" s="118"/>
      <c r="E8" s="118"/>
      <c r="F8" s="205"/>
      <c r="G8" s="213"/>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214"/>
      <c r="AS8" s="214"/>
      <c r="AT8" s="214"/>
      <c r="AU8" s="214"/>
      <c r="AV8" s="214"/>
      <c r="AW8" s="214"/>
      <c r="AX8" s="214"/>
      <c r="AY8" s="214"/>
      <c r="AZ8" s="214"/>
      <c r="BA8" s="214"/>
      <c r="BB8" s="214"/>
      <c r="BC8" s="214"/>
    </row>
    <row r="9" ht="13.5" thickBot="1">
      <c r="A9" s="1"/>
    </row>
    <row r="10" spans="1:55" ht="13.5" thickBot="1">
      <c r="A10" s="130" t="s">
        <v>40</v>
      </c>
      <c r="B10" s="131" t="s">
        <v>189</v>
      </c>
      <c r="C10" s="117" t="s">
        <v>34</v>
      </c>
      <c r="D10" s="117" t="s">
        <v>35</v>
      </c>
      <c r="E10" s="117" t="s">
        <v>50</v>
      </c>
      <c r="F10" s="117" t="s">
        <v>51</v>
      </c>
      <c r="G10" s="131" t="s">
        <v>27</v>
      </c>
      <c r="H10" s="138" t="s">
        <v>77</v>
      </c>
      <c r="I10" s="139" t="s">
        <v>78</v>
      </c>
      <c r="J10" s="139" t="s">
        <v>79</v>
      </c>
      <c r="K10" s="139" t="s">
        <v>80</v>
      </c>
      <c r="L10" s="139" t="s">
        <v>81</v>
      </c>
      <c r="M10" s="139" t="s">
        <v>82</v>
      </c>
      <c r="N10" s="139" t="s">
        <v>83</v>
      </c>
      <c r="O10" s="139" t="s">
        <v>84</v>
      </c>
      <c r="P10" s="139" t="s">
        <v>85</v>
      </c>
      <c r="Q10" s="139" t="s">
        <v>86</v>
      </c>
      <c r="R10" s="139" t="s">
        <v>87</v>
      </c>
      <c r="S10" s="140" t="s">
        <v>88</v>
      </c>
      <c r="T10" s="206" t="s">
        <v>102</v>
      </c>
      <c r="U10" s="207" t="s">
        <v>103</v>
      </c>
      <c r="V10" s="207" t="s">
        <v>104</v>
      </c>
      <c r="W10" s="207" t="s">
        <v>105</v>
      </c>
      <c r="X10" s="207" t="s">
        <v>106</v>
      </c>
      <c r="Y10" s="207" t="s">
        <v>107</v>
      </c>
      <c r="Z10" s="207" t="s">
        <v>108</v>
      </c>
      <c r="AA10" s="207" t="s">
        <v>109</v>
      </c>
      <c r="AB10" s="207" t="s">
        <v>110</v>
      </c>
      <c r="AC10" s="207" t="s">
        <v>111</v>
      </c>
      <c r="AD10" s="207" t="s">
        <v>112</v>
      </c>
      <c r="AE10" s="208" t="s">
        <v>113</v>
      </c>
      <c r="AF10" s="141" t="s">
        <v>128</v>
      </c>
      <c r="AG10" s="142" t="s">
        <v>129</v>
      </c>
      <c r="AH10" s="142" t="s">
        <v>130</v>
      </c>
      <c r="AI10" s="142" t="s">
        <v>131</v>
      </c>
      <c r="AJ10" s="142" t="s">
        <v>132</v>
      </c>
      <c r="AK10" s="142" t="s">
        <v>133</v>
      </c>
      <c r="AL10" s="188" t="s">
        <v>191</v>
      </c>
      <c r="AM10" s="188" t="s">
        <v>192</v>
      </c>
      <c r="AN10" s="188" t="s">
        <v>193</v>
      </c>
      <c r="AO10" s="188" t="s">
        <v>194</v>
      </c>
      <c r="AP10" s="188" t="s">
        <v>195</v>
      </c>
      <c r="AQ10" s="189" t="s">
        <v>196</v>
      </c>
      <c r="AR10" s="206" t="s">
        <v>116</v>
      </c>
      <c r="AS10" s="207" t="s">
        <v>117</v>
      </c>
      <c r="AT10" s="207" t="s">
        <v>118</v>
      </c>
      <c r="AU10" s="207" t="s">
        <v>119</v>
      </c>
      <c r="AV10" s="207" t="s">
        <v>120</v>
      </c>
      <c r="AW10" s="207" t="s">
        <v>121</v>
      </c>
      <c r="AX10" s="207" t="s">
        <v>122</v>
      </c>
      <c r="AY10" s="207" t="s">
        <v>123</v>
      </c>
      <c r="AZ10" s="207" t="s">
        <v>124</v>
      </c>
      <c r="BA10" s="207" t="s">
        <v>125</v>
      </c>
      <c r="BB10" s="207" t="s">
        <v>126</v>
      </c>
      <c r="BC10" s="208" t="s">
        <v>127</v>
      </c>
    </row>
    <row r="11" spans="1:55" ht="12.75">
      <c r="A11" s="13" t="str">
        <f>Projectinformatie!$B$24</f>
        <v>Naam WP</v>
      </c>
      <c r="B11" s="231" t="s">
        <v>46</v>
      </c>
      <c r="C11" s="6" t="s">
        <v>47</v>
      </c>
      <c r="D11" s="6" t="s">
        <v>58</v>
      </c>
      <c r="E11" s="62">
        <f>SUMIF('Uren en tariefberekening'!A:A,$D$1,'Uren en tariefberekening'!M:M)</f>
        <v>0</v>
      </c>
      <c r="F11" s="145" t="e">
        <f>(SUMIF('Uren en tariefberekening'!A:A,$D$1,'Uren en tariefberekening'!L:L))/(SUMIF('Uren en tariefberekening'!A:A,$D$1,'Uren en tariefberekening'!K:K))</f>
        <v>#DIV/0!</v>
      </c>
      <c r="G11" s="34">
        <f>IF(E11=0,0,F11*E11)</f>
        <v>0</v>
      </c>
      <c r="H11" s="18"/>
      <c r="I11" s="19"/>
      <c r="J11" s="19"/>
      <c r="K11" s="19"/>
      <c r="L11" s="19"/>
      <c r="M11" s="19"/>
      <c r="N11" s="19"/>
      <c r="O11" s="19"/>
      <c r="P11" s="19"/>
      <c r="Q11" s="19"/>
      <c r="R11" s="19"/>
      <c r="S11" s="20"/>
      <c r="T11" s="21"/>
      <c r="U11" s="19"/>
      <c r="V11" s="19"/>
      <c r="W11" s="19"/>
      <c r="X11" s="19"/>
      <c r="Y11" s="19"/>
      <c r="Z11" s="19"/>
      <c r="AA11" s="19"/>
      <c r="AB11" s="19"/>
      <c r="AC11" s="19"/>
      <c r="AD11" s="19"/>
      <c r="AE11" s="20"/>
      <c r="AF11" s="21"/>
      <c r="AG11" s="19"/>
      <c r="AH11" s="19"/>
      <c r="AI11" s="19"/>
      <c r="AJ11" s="19"/>
      <c r="AK11" s="19"/>
      <c r="AL11" s="19"/>
      <c r="AM11" s="19"/>
      <c r="AN11" s="19"/>
      <c r="AO11" s="19"/>
      <c r="AP11" s="19"/>
      <c r="AQ11" s="20"/>
      <c r="AR11" s="181"/>
      <c r="AS11" s="181"/>
      <c r="AT11" s="181"/>
      <c r="AU11" s="181"/>
      <c r="AV11" s="181"/>
      <c r="AW11" s="181"/>
      <c r="AX11" s="181"/>
      <c r="AY11" s="181"/>
      <c r="AZ11" s="181"/>
      <c r="BA11" s="181"/>
      <c r="BB11" s="181"/>
      <c r="BC11" s="181"/>
    </row>
    <row r="12" spans="1:55" ht="12.75">
      <c r="A12" s="14" t="str">
        <f>Projectinformatie!$B$24</f>
        <v>Naam WP</v>
      </c>
      <c r="B12" s="149"/>
      <c r="C12" s="9"/>
      <c r="D12" s="9"/>
      <c r="E12" s="8"/>
      <c r="F12" s="67"/>
      <c r="G12" s="23">
        <v>0</v>
      </c>
      <c r="H12" s="24"/>
      <c r="I12" s="25"/>
      <c r="J12" s="25"/>
      <c r="K12" s="25"/>
      <c r="L12" s="25"/>
      <c r="M12" s="25"/>
      <c r="N12" s="25"/>
      <c r="O12" s="25"/>
      <c r="P12" s="25"/>
      <c r="Q12" s="25"/>
      <c r="R12" s="25"/>
      <c r="S12" s="26"/>
      <c r="T12" s="27"/>
      <c r="U12" s="25"/>
      <c r="V12" s="25"/>
      <c r="W12" s="25"/>
      <c r="X12" s="25"/>
      <c r="Y12" s="25"/>
      <c r="Z12" s="25"/>
      <c r="AA12" s="25"/>
      <c r="AB12" s="25"/>
      <c r="AC12" s="25"/>
      <c r="AD12" s="25"/>
      <c r="AE12" s="26"/>
      <c r="AF12" s="27"/>
      <c r="AG12" s="25"/>
      <c r="AH12" s="25"/>
      <c r="AI12" s="25"/>
      <c r="AJ12" s="25"/>
      <c r="AK12" s="25"/>
      <c r="AL12" s="25"/>
      <c r="AM12" s="25"/>
      <c r="AN12" s="25"/>
      <c r="AO12" s="25"/>
      <c r="AP12" s="25"/>
      <c r="AQ12" s="26"/>
      <c r="AR12" s="25"/>
      <c r="AS12" s="25"/>
      <c r="AT12" s="25"/>
      <c r="AU12" s="25"/>
      <c r="AV12" s="25"/>
      <c r="AW12" s="25"/>
      <c r="AX12" s="25"/>
      <c r="AY12" s="25"/>
      <c r="AZ12" s="25"/>
      <c r="BA12" s="25"/>
      <c r="BB12" s="25"/>
      <c r="BC12" s="25"/>
    </row>
    <row r="13" spans="1:55" ht="13.5" thickBot="1">
      <c r="A13" s="15" t="str">
        <f>Projectinformatie!$B$24</f>
        <v>Naam WP</v>
      </c>
      <c r="B13" s="155"/>
      <c r="C13" s="11"/>
      <c r="D13" s="11"/>
      <c r="E13" s="10"/>
      <c r="F13" s="68"/>
      <c r="G13" s="29">
        <v>0</v>
      </c>
      <c r="H13" s="30"/>
      <c r="I13" s="31"/>
      <c r="J13" s="31"/>
      <c r="K13" s="31"/>
      <c r="L13" s="31"/>
      <c r="M13" s="31"/>
      <c r="N13" s="31"/>
      <c r="O13" s="31"/>
      <c r="P13" s="31"/>
      <c r="Q13" s="31"/>
      <c r="R13" s="31"/>
      <c r="S13" s="32"/>
      <c r="T13" s="33"/>
      <c r="U13" s="31"/>
      <c r="V13" s="31"/>
      <c r="W13" s="31"/>
      <c r="X13" s="31"/>
      <c r="Y13" s="31"/>
      <c r="Z13" s="31"/>
      <c r="AA13" s="31"/>
      <c r="AB13" s="31"/>
      <c r="AC13" s="31"/>
      <c r="AD13" s="31"/>
      <c r="AE13" s="32"/>
      <c r="AF13" s="33"/>
      <c r="AG13" s="31"/>
      <c r="AH13" s="31"/>
      <c r="AI13" s="31"/>
      <c r="AJ13" s="31"/>
      <c r="AK13" s="31"/>
      <c r="AL13" s="31"/>
      <c r="AM13" s="31"/>
      <c r="AN13" s="31"/>
      <c r="AO13" s="31"/>
      <c r="AP13" s="31"/>
      <c r="AQ13" s="32"/>
      <c r="AR13" s="31"/>
      <c r="AS13" s="31"/>
      <c r="AT13" s="31"/>
      <c r="AU13" s="31"/>
      <c r="AV13" s="31"/>
      <c r="AW13" s="31"/>
      <c r="AX13" s="31"/>
      <c r="AY13" s="31"/>
      <c r="AZ13" s="31"/>
      <c r="BA13" s="31"/>
      <c r="BB13" s="31"/>
      <c r="BC13" s="31"/>
    </row>
    <row r="14" spans="1:55" ht="13.5" thickBot="1">
      <c r="A14" s="1" t="s">
        <v>29</v>
      </c>
      <c r="F14" s="178"/>
      <c r="G14" s="42">
        <f>SUM(G11:G13)</f>
        <v>0</v>
      </c>
      <c r="AR14" s="210"/>
      <c r="AS14" s="210"/>
      <c r="AT14" s="210"/>
      <c r="AU14" s="210"/>
      <c r="AV14" s="210"/>
      <c r="AW14" s="210"/>
      <c r="AX14" s="210"/>
      <c r="AY14" s="210"/>
      <c r="AZ14" s="210"/>
      <c r="BA14" s="210"/>
      <c r="BB14" s="210"/>
      <c r="BC14" s="210"/>
    </row>
    <row r="15" ht="13.5" thickBot="1">
      <c r="A15" s="1"/>
    </row>
    <row r="16" spans="1:55" ht="13.5" thickBot="1">
      <c r="A16" s="130" t="s">
        <v>41</v>
      </c>
      <c r="B16" s="131" t="s">
        <v>189</v>
      </c>
      <c r="C16" s="117" t="s">
        <v>34</v>
      </c>
      <c r="D16" s="117" t="s">
        <v>35</v>
      </c>
      <c r="E16" s="117" t="s">
        <v>50</v>
      </c>
      <c r="F16" s="117" t="s">
        <v>51</v>
      </c>
      <c r="G16" s="131" t="s">
        <v>27</v>
      </c>
      <c r="H16" s="138" t="s">
        <v>77</v>
      </c>
      <c r="I16" s="139" t="s">
        <v>78</v>
      </c>
      <c r="J16" s="139" t="s">
        <v>79</v>
      </c>
      <c r="K16" s="139" t="s">
        <v>80</v>
      </c>
      <c r="L16" s="139" t="s">
        <v>81</v>
      </c>
      <c r="M16" s="139" t="s">
        <v>82</v>
      </c>
      <c r="N16" s="139" t="s">
        <v>83</v>
      </c>
      <c r="O16" s="139" t="s">
        <v>84</v>
      </c>
      <c r="P16" s="139" t="s">
        <v>85</v>
      </c>
      <c r="Q16" s="139" t="s">
        <v>86</v>
      </c>
      <c r="R16" s="139" t="s">
        <v>87</v>
      </c>
      <c r="S16" s="140" t="s">
        <v>88</v>
      </c>
      <c r="T16" s="206" t="s">
        <v>102</v>
      </c>
      <c r="U16" s="207" t="s">
        <v>103</v>
      </c>
      <c r="V16" s="207" t="s">
        <v>104</v>
      </c>
      <c r="W16" s="207" t="s">
        <v>105</v>
      </c>
      <c r="X16" s="207" t="s">
        <v>106</v>
      </c>
      <c r="Y16" s="207" t="s">
        <v>107</v>
      </c>
      <c r="Z16" s="207" t="s">
        <v>108</v>
      </c>
      <c r="AA16" s="207" t="s">
        <v>109</v>
      </c>
      <c r="AB16" s="207" t="s">
        <v>110</v>
      </c>
      <c r="AC16" s="207" t="s">
        <v>111</v>
      </c>
      <c r="AD16" s="207" t="s">
        <v>112</v>
      </c>
      <c r="AE16" s="208" t="s">
        <v>113</v>
      </c>
      <c r="AF16" s="141" t="s">
        <v>128</v>
      </c>
      <c r="AG16" s="142" t="s">
        <v>129</v>
      </c>
      <c r="AH16" s="142" t="s">
        <v>130</v>
      </c>
      <c r="AI16" s="142" t="s">
        <v>131</v>
      </c>
      <c r="AJ16" s="142" t="s">
        <v>132</v>
      </c>
      <c r="AK16" s="142" t="s">
        <v>133</v>
      </c>
      <c r="AL16" s="188" t="s">
        <v>191</v>
      </c>
      <c r="AM16" s="188" t="s">
        <v>192</v>
      </c>
      <c r="AN16" s="188" t="s">
        <v>193</v>
      </c>
      <c r="AO16" s="188" t="s">
        <v>194</v>
      </c>
      <c r="AP16" s="188" t="s">
        <v>195</v>
      </c>
      <c r="AQ16" s="189" t="s">
        <v>196</v>
      </c>
      <c r="AR16" s="206" t="s">
        <v>116</v>
      </c>
      <c r="AS16" s="207" t="s">
        <v>117</v>
      </c>
      <c r="AT16" s="207" t="s">
        <v>118</v>
      </c>
      <c r="AU16" s="207" t="s">
        <v>119</v>
      </c>
      <c r="AV16" s="207" t="s">
        <v>120</v>
      </c>
      <c r="AW16" s="207" t="s">
        <v>121</v>
      </c>
      <c r="AX16" s="207" t="s">
        <v>122</v>
      </c>
      <c r="AY16" s="207" t="s">
        <v>123</v>
      </c>
      <c r="AZ16" s="207" t="s">
        <v>124</v>
      </c>
      <c r="BA16" s="207" t="s">
        <v>125</v>
      </c>
      <c r="BB16" s="207" t="s">
        <v>126</v>
      </c>
      <c r="BC16" s="208" t="s">
        <v>127</v>
      </c>
    </row>
    <row r="17" spans="1:55" ht="12.75">
      <c r="A17" s="13" t="str">
        <f>Projectinformatie!$B$25</f>
        <v>Naam WP</v>
      </c>
      <c r="B17" s="231" t="s">
        <v>46</v>
      </c>
      <c r="C17" s="6"/>
      <c r="D17" s="6"/>
      <c r="E17" s="62">
        <f>SUMIF('Uren en tariefberekening'!A:A,$D$1,'Uren en tariefberekening'!O:O)</f>
        <v>0</v>
      </c>
      <c r="F17" s="145" t="e">
        <f>(SUMIF('Uren en tariefberekening'!A:A,$D$1,'Uren en tariefberekening'!L:L))/(SUMIF('Uren en tariefberekening'!A:A,$D$1,'Uren en tariefberekening'!K:K))</f>
        <v>#DIV/0!</v>
      </c>
      <c r="G17" s="34">
        <f>IF(E17=0,0,F17*E17)</f>
        <v>0</v>
      </c>
      <c r="H17" s="18"/>
      <c r="I17" s="19"/>
      <c r="J17" s="19"/>
      <c r="K17" s="19"/>
      <c r="L17" s="19"/>
      <c r="M17" s="19"/>
      <c r="N17" s="19"/>
      <c r="O17" s="19"/>
      <c r="P17" s="19"/>
      <c r="Q17" s="19"/>
      <c r="R17" s="19"/>
      <c r="S17" s="20"/>
      <c r="T17" s="21"/>
      <c r="U17" s="19"/>
      <c r="V17" s="19"/>
      <c r="W17" s="19"/>
      <c r="X17" s="19"/>
      <c r="Y17" s="19"/>
      <c r="Z17" s="19"/>
      <c r="AA17" s="19"/>
      <c r="AB17" s="19"/>
      <c r="AC17" s="19"/>
      <c r="AD17" s="19"/>
      <c r="AE17" s="20"/>
      <c r="AF17" s="21"/>
      <c r="AG17" s="19"/>
      <c r="AH17" s="19"/>
      <c r="AI17" s="19"/>
      <c r="AJ17" s="19"/>
      <c r="AK17" s="19"/>
      <c r="AL17" s="19"/>
      <c r="AM17" s="19"/>
      <c r="AN17" s="19"/>
      <c r="AO17" s="19"/>
      <c r="AP17" s="19"/>
      <c r="AQ17" s="20"/>
      <c r="AR17" s="181"/>
      <c r="AS17" s="181"/>
      <c r="AT17" s="181"/>
      <c r="AU17" s="181"/>
      <c r="AV17" s="181"/>
      <c r="AW17" s="181"/>
      <c r="AX17" s="181"/>
      <c r="AY17" s="181"/>
      <c r="AZ17" s="181"/>
      <c r="BA17" s="181"/>
      <c r="BB17" s="181"/>
      <c r="BC17" s="181"/>
    </row>
    <row r="18" spans="1:55" ht="12.75">
      <c r="A18" s="14" t="str">
        <f>Projectinformatie!$B$25</f>
        <v>Naam WP</v>
      </c>
      <c r="B18" s="149"/>
      <c r="C18" s="9"/>
      <c r="D18" s="9"/>
      <c r="E18" s="8"/>
      <c r="F18" s="67"/>
      <c r="G18" s="23">
        <v>0</v>
      </c>
      <c r="H18" s="24"/>
      <c r="I18" s="25"/>
      <c r="J18" s="25"/>
      <c r="K18" s="25"/>
      <c r="L18" s="25"/>
      <c r="M18" s="25"/>
      <c r="N18" s="25"/>
      <c r="O18" s="25"/>
      <c r="P18" s="25"/>
      <c r="Q18" s="25"/>
      <c r="R18" s="25"/>
      <c r="S18" s="26"/>
      <c r="T18" s="27"/>
      <c r="U18" s="25"/>
      <c r="V18" s="25"/>
      <c r="W18" s="25"/>
      <c r="X18" s="25"/>
      <c r="Y18" s="25"/>
      <c r="Z18" s="25"/>
      <c r="AA18" s="25"/>
      <c r="AB18" s="25"/>
      <c r="AC18" s="25"/>
      <c r="AD18" s="25"/>
      <c r="AE18" s="26"/>
      <c r="AF18" s="27"/>
      <c r="AG18" s="25"/>
      <c r="AH18" s="25"/>
      <c r="AI18" s="25"/>
      <c r="AJ18" s="25"/>
      <c r="AK18" s="25"/>
      <c r="AL18" s="25"/>
      <c r="AM18" s="25"/>
      <c r="AN18" s="25"/>
      <c r="AO18" s="25"/>
      <c r="AP18" s="25"/>
      <c r="AQ18" s="26"/>
      <c r="AR18" s="25"/>
      <c r="AS18" s="25"/>
      <c r="AT18" s="25"/>
      <c r="AU18" s="25"/>
      <c r="AV18" s="25"/>
      <c r="AW18" s="25"/>
      <c r="AX18" s="25"/>
      <c r="AY18" s="25"/>
      <c r="AZ18" s="25"/>
      <c r="BA18" s="25"/>
      <c r="BB18" s="25"/>
      <c r="BC18" s="25"/>
    </row>
    <row r="19" spans="1:55" ht="13.5" thickBot="1">
      <c r="A19" s="15" t="str">
        <f>Projectinformatie!$B$25</f>
        <v>Naam WP</v>
      </c>
      <c r="B19" s="155"/>
      <c r="C19" s="11"/>
      <c r="D19" s="11"/>
      <c r="E19" s="10"/>
      <c r="F19" s="68"/>
      <c r="G19" s="29">
        <v>0</v>
      </c>
      <c r="H19" s="30"/>
      <c r="I19" s="31"/>
      <c r="J19" s="31"/>
      <c r="K19" s="31"/>
      <c r="L19" s="31"/>
      <c r="M19" s="31"/>
      <c r="N19" s="31"/>
      <c r="O19" s="31"/>
      <c r="P19" s="31"/>
      <c r="Q19" s="31"/>
      <c r="R19" s="31"/>
      <c r="S19" s="32"/>
      <c r="T19" s="33"/>
      <c r="U19" s="31"/>
      <c r="V19" s="31"/>
      <c r="W19" s="31"/>
      <c r="X19" s="31"/>
      <c r="Y19" s="31"/>
      <c r="Z19" s="31"/>
      <c r="AA19" s="31"/>
      <c r="AB19" s="31"/>
      <c r="AC19" s="31"/>
      <c r="AD19" s="31"/>
      <c r="AE19" s="32"/>
      <c r="AF19" s="33"/>
      <c r="AG19" s="31"/>
      <c r="AH19" s="31"/>
      <c r="AI19" s="31"/>
      <c r="AJ19" s="31"/>
      <c r="AK19" s="31"/>
      <c r="AL19" s="31"/>
      <c r="AM19" s="31"/>
      <c r="AN19" s="31"/>
      <c r="AO19" s="31"/>
      <c r="AP19" s="31"/>
      <c r="AQ19" s="32"/>
      <c r="AR19" s="31"/>
      <c r="AS19" s="31"/>
      <c r="AT19" s="31"/>
      <c r="AU19" s="31"/>
      <c r="AV19" s="31"/>
      <c r="AW19" s="31"/>
      <c r="AX19" s="31"/>
      <c r="AY19" s="31"/>
      <c r="AZ19" s="31"/>
      <c r="BA19" s="31"/>
      <c r="BB19" s="31"/>
      <c r="BC19" s="31"/>
    </row>
    <row r="20" spans="1:55" ht="13.5" thickBot="1">
      <c r="A20" s="1" t="s">
        <v>30</v>
      </c>
      <c r="F20" s="178"/>
      <c r="G20" s="42">
        <f>SUM(G17:G19)</f>
        <v>0</v>
      </c>
      <c r="AR20" s="210"/>
      <c r="AS20" s="210"/>
      <c r="AT20" s="210"/>
      <c r="AU20" s="210"/>
      <c r="AV20" s="210"/>
      <c r="AW20" s="210"/>
      <c r="AX20" s="210"/>
      <c r="AY20" s="210"/>
      <c r="AZ20" s="210"/>
      <c r="BA20" s="210"/>
      <c r="BB20" s="210"/>
      <c r="BC20" s="210"/>
    </row>
    <row r="21" ht="13.5" thickBot="1">
      <c r="A21" s="1"/>
    </row>
    <row r="22" spans="1:55" ht="13.5" thickBot="1">
      <c r="A22" s="130" t="s">
        <v>42</v>
      </c>
      <c r="B22" s="131" t="s">
        <v>189</v>
      </c>
      <c r="C22" s="117" t="s">
        <v>34</v>
      </c>
      <c r="D22" s="117" t="s">
        <v>35</v>
      </c>
      <c r="E22" s="117" t="s">
        <v>50</v>
      </c>
      <c r="F22" s="117" t="s">
        <v>51</v>
      </c>
      <c r="G22" s="131" t="s">
        <v>27</v>
      </c>
      <c r="H22" s="138" t="s">
        <v>77</v>
      </c>
      <c r="I22" s="139" t="s">
        <v>78</v>
      </c>
      <c r="J22" s="139" t="s">
        <v>79</v>
      </c>
      <c r="K22" s="139" t="s">
        <v>80</v>
      </c>
      <c r="L22" s="139" t="s">
        <v>81</v>
      </c>
      <c r="M22" s="139" t="s">
        <v>82</v>
      </c>
      <c r="N22" s="139" t="s">
        <v>83</v>
      </c>
      <c r="O22" s="139" t="s">
        <v>84</v>
      </c>
      <c r="P22" s="139" t="s">
        <v>85</v>
      </c>
      <c r="Q22" s="139" t="s">
        <v>86</v>
      </c>
      <c r="R22" s="139" t="s">
        <v>87</v>
      </c>
      <c r="S22" s="140" t="s">
        <v>88</v>
      </c>
      <c r="T22" s="206" t="s">
        <v>102</v>
      </c>
      <c r="U22" s="207" t="s">
        <v>103</v>
      </c>
      <c r="V22" s="207" t="s">
        <v>104</v>
      </c>
      <c r="W22" s="207" t="s">
        <v>105</v>
      </c>
      <c r="X22" s="207" t="s">
        <v>106</v>
      </c>
      <c r="Y22" s="207" t="s">
        <v>107</v>
      </c>
      <c r="Z22" s="207" t="s">
        <v>108</v>
      </c>
      <c r="AA22" s="207" t="s">
        <v>109</v>
      </c>
      <c r="AB22" s="207" t="s">
        <v>110</v>
      </c>
      <c r="AC22" s="207" t="s">
        <v>111</v>
      </c>
      <c r="AD22" s="207" t="s">
        <v>112</v>
      </c>
      <c r="AE22" s="208" t="s">
        <v>113</v>
      </c>
      <c r="AF22" s="141" t="s">
        <v>128</v>
      </c>
      <c r="AG22" s="142" t="s">
        <v>129</v>
      </c>
      <c r="AH22" s="142" t="s">
        <v>130</v>
      </c>
      <c r="AI22" s="142" t="s">
        <v>131</v>
      </c>
      <c r="AJ22" s="142" t="s">
        <v>132</v>
      </c>
      <c r="AK22" s="142" t="s">
        <v>133</v>
      </c>
      <c r="AL22" s="188" t="s">
        <v>191</v>
      </c>
      <c r="AM22" s="188" t="s">
        <v>192</v>
      </c>
      <c r="AN22" s="188" t="s">
        <v>193</v>
      </c>
      <c r="AO22" s="188" t="s">
        <v>194</v>
      </c>
      <c r="AP22" s="188" t="s">
        <v>195</v>
      </c>
      <c r="AQ22" s="189" t="s">
        <v>196</v>
      </c>
      <c r="AR22" s="206" t="s">
        <v>116</v>
      </c>
      <c r="AS22" s="207" t="s">
        <v>117</v>
      </c>
      <c r="AT22" s="207" t="s">
        <v>118</v>
      </c>
      <c r="AU22" s="207" t="s">
        <v>119</v>
      </c>
      <c r="AV22" s="207" t="s">
        <v>120</v>
      </c>
      <c r="AW22" s="207" t="s">
        <v>121</v>
      </c>
      <c r="AX22" s="207" t="s">
        <v>122</v>
      </c>
      <c r="AY22" s="207" t="s">
        <v>123</v>
      </c>
      <c r="AZ22" s="207" t="s">
        <v>124</v>
      </c>
      <c r="BA22" s="207" t="s">
        <v>125</v>
      </c>
      <c r="BB22" s="207" t="s">
        <v>126</v>
      </c>
      <c r="BC22" s="208" t="s">
        <v>127</v>
      </c>
    </row>
    <row r="23" spans="1:55" ht="12.75">
      <c r="A23" s="13" t="str">
        <f>Projectinformatie!$B$26</f>
        <v>Naam WP</v>
      </c>
      <c r="B23" s="231" t="s">
        <v>46</v>
      </c>
      <c r="C23" s="6"/>
      <c r="D23" s="6"/>
      <c r="E23" s="62">
        <f>SUMIF('Uren en tariefberekening'!A:A,$D$1,'Uren en tariefberekening'!Q:Q)</f>
        <v>0</v>
      </c>
      <c r="F23" s="145" t="e">
        <f>(SUMIF('Uren en tariefberekening'!A:A,$D$1,'Uren en tariefberekening'!L:L))/(SUMIF('Uren en tariefberekening'!A:A,$D$1,'Uren en tariefberekening'!K:K))</f>
        <v>#DIV/0!</v>
      </c>
      <c r="G23" s="34">
        <f>IF(E23=0,0,F23*E23)</f>
        <v>0</v>
      </c>
      <c r="H23" s="18"/>
      <c r="I23" s="19"/>
      <c r="J23" s="19"/>
      <c r="K23" s="19"/>
      <c r="L23" s="19"/>
      <c r="M23" s="19"/>
      <c r="N23" s="19"/>
      <c r="O23" s="19"/>
      <c r="P23" s="19"/>
      <c r="Q23" s="19"/>
      <c r="R23" s="19"/>
      <c r="S23" s="20"/>
      <c r="T23" s="21"/>
      <c r="U23" s="19"/>
      <c r="V23" s="19"/>
      <c r="W23" s="19"/>
      <c r="X23" s="19"/>
      <c r="Y23" s="19"/>
      <c r="Z23" s="19"/>
      <c r="AA23" s="19"/>
      <c r="AB23" s="19"/>
      <c r="AC23" s="19"/>
      <c r="AD23" s="19"/>
      <c r="AE23" s="20"/>
      <c r="AF23" s="21"/>
      <c r="AG23" s="19"/>
      <c r="AH23" s="19"/>
      <c r="AI23" s="19"/>
      <c r="AJ23" s="19"/>
      <c r="AK23" s="19"/>
      <c r="AL23" s="19"/>
      <c r="AM23" s="19"/>
      <c r="AN23" s="19"/>
      <c r="AO23" s="19"/>
      <c r="AP23" s="19"/>
      <c r="AQ23" s="20"/>
      <c r="AR23" s="181"/>
      <c r="AS23" s="181"/>
      <c r="AT23" s="181"/>
      <c r="AU23" s="181"/>
      <c r="AV23" s="181"/>
      <c r="AW23" s="181"/>
      <c r="AX23" s="181"/>
      <c r="AY23" s="181"/>
      <c r="AZ23" s="181"/>
      <c r="BA23" s="181"/>
      <c r="BB23" s="181"/>
      <c r="BC23" s="181"/>
    </row>
    <row r="24" spans="1:55" ht="12.75">
      <c r="A24" s="14" t="str">
        <f>Projectinformatie!$B$26</f>
        <v>Naam WP</v>
      </c>
      <c r="B24" s="149"/>
      <c r="C24" s="9"/>
      <c r="D24" s="9"/>
      <c r="E24" s="8"/>
      <c r="F24" s="67"/>
      <c r="G24" s="23">
        <v>0</v>
      </c>
      <c r="H24" s="24"/>
      <c r="I24" s="25"/>
      <c r="J24" s="25"/>
      <c r="K24" s="25"/>
      <c r="L24" s="25"/>
      <c r="M24" s="25"/>
      <c r="N24" s="25"/>
      <c r="O24" s="25"/>
      <c r="P24" s="25"/>
      <c r="Q24" s="25"/>
      <c r="R24" s="25"/>
      <c r="S24" s="26"/>
      <c r="T24" s="27"/>
      <c r="U24" s="25"/>
      <c r="V24" s="25"/>
      <c r="W24" s="25"/>
      <c r="X24" s="25"/>
      <c r="Y24" s="25"/>
      <c r="Z24" s="25"/>
      <c r="AA24" s="25"/>
      <c r="AB24" s="25"/>
      <c r="AC24" s="25"/>
      <c r="AD24" s="25"/>
      <c r="AE24" s="26"/>
      <c r="AF24" s="27"/>
      <c r="AG24" s="25"/>
      <c r="AH24" s="25"/>
      <c r="AI24" s="25"/>
      <c r="AJ24" s="25"/>
      <c r="AK24" s="25"/>
      <c r="AL24" s="25"/>
      <c r="AM24" s="25"/>
      <c r="AN24" s="25"/>
      <c r="AO24" s="25"/>
      <c r="AP24" s="25"/>
      <c r="AQ24" s="26"/>
      <c r="AR24" s="25"/>
      <c r="AS24" s="25"/>
      <c r="AT24" s="25"/>
      <c r="AU24" s="25"/>
      <c r="AV24" s="25"/>
      <c r="AW24" s="25"/>
      <c r="AX24" s="25"/>
      <c r="AY24" s="25"/>
      <c r="AZ24" s="25"/>
      <c r="BA24" s="25"/>
      <c r="BB24" s="25"/>
      <c r="BC24" s="25"/>
    </row>
    <row r="25" spans="1:55" ht="13.5" thickBot="1">
      <c r="A25" s="15" t="str">
        <f>Projectinformatie!$B$26</f>
        <v>Naam WP</v>
      </c>
      <c r="B25" s="155"/>
      <c r="C25" s="11"/>
      <c r="D25" s="11"/>
      <c r="E25" s="10"/>
      <c r="F25" s="68"/>
      <c r="G25" s="29">
        <v>0</v>
      </c>
      <c r="H25" s="30"/>
      <c r="I25" s="31"/>
      <c r="J25" s="31"/>
      <c r="K25" s="31"/>
      <c r="L25" s="31"/>
      <c r="M25" s="31"/>
      <c r="N25" s="31"/>
      <c r="O25" s="31"/>
      <c r="P25" s="31"/>
      <c r="Q25" s="31"/>
      <c r="R25" s="31"/>
      <c r="S25" s="32"/>
      <c r="T25" s="33"/>
      <c r="U25" s="31"/>
      <c r="V25" s="31"/>
      <c r="W25" s="31"/>
      <c r="X25" s="31"/>
      <c r="Y25" s="31"/>
      <c r="Z25" s="31"/>
      <c r="AA25" s="31"/>
      <c r="AB25" s="31"/>
      <c r="AC25" s="31"/>
      <c r="AD25" s="31"/>
      <c r="AE25" s="32"/>
      <c r="AF25" s="33"/>
      <c r="AG25" s="31"/>
      <c r="AH25" s="31"/>
      <c r="AI25" s="31"/>
      <c r="AJ25" s="31"/>
      <c r="AK25" s="31"/>
      <c r="AL25" s="31"/>
      <c r="AM25" s="31"/>
      <c r="AN25" s="31"/>
      <c r="AO25" s="31"/>
      <c r="AP25" s="31"/>
      <c r="AQ25" s="32"/>
      <c r="AR25" s="31"/>
      <c r="AS25" s="31"/>
      <c r="AT25" s="31"/>
      <c r="AU25" s="31"/>
      <c r="AV25" s="31"/>
      <c r="AW25" s="31"/>
      <c r="AX25" s="31"/>
      <c r="AY25" s="31"/>
      <c r="AZ25" s="31"/>
      <c r="BA25" s="31"/>
      <c r="BB25" s="31"/>
      <c r="BC25" s="31"/>
    </row>
    <row r="26" spans="1:55" ht="13.5" thickBot="1">
      <c r="A26" s="1" t="s">
        <v>31</v>
      </c>
      <c r="F26" s="178"/>
      <c r="G26" s="42">
        <f>SUM(G23:G25)</f>
        <v>0</v>
      </c>
      <c r="AR26" s="210"/>
      <c r="AS26" s="210"/>
      <c r="AT26" s="210"/>
      <c r="AU26" s="210"/>
      <c r="AV26" s="210"/>
      <c r="AW26" s="210"/>
      <c r="AX26" s="210"/>
      <c r="AY26" s="210"/>
      <c r="AZ26" s="210"/>
      <c r="BA26" s="210"/>
      <c r="BB26" s="210"/>
      <c r="BC26" s="210"/>
    </row>
    <row r="27" ht="13.5" thickBot="1">
      <c r="A27" s="1"/>
    </row>
    <row r="28" spans="1:55" ht="13.5" thickBot="1">
      <c r="A28" s="130" t="s">
        <v>43</v>
      </c>
      <c r="B28" s="131" t="s">
        <v>189</v>
      </c>
      <c r="C28" s="117" t="s">
        <v>34</v>
      </c>
      <c r="D28" s="117" t="s">
        <v>35</v>
      </c>
      <c r="E28" s="117" t="s">
        <v>50</v>
      </c>
      <c r="F28" s="117" t="s">
        <v>51</v>
      </c>
      <c r="G28" s="131" t="s">
        <v>27</v>
      </c>
      <c r="H28" s="138" t="s">
        <v>77</v>
      </c>
      <c r="I28" s="139" t="s">
        <v>78</v>
      </c>
      <c r="J28" s="139" t="s">
        <v>79</v>
      </c>
      <c r="K28" s="139" t="s">
        <v>80</v>
      </c>
      <c r="L28" s="139" t="s">
        <v>81</v>
      </c>
      <c r="M28" s="139" t="s">
        <v>82</v>
      </c>
      <c r="N28" s="139" t="s">
        <v>83</v>
      </c>
      <c r="O28" s="139" t="s">
        <v>84</v>
      </c>
      <c r="P28" s="139" t="s">
        <v>85</v>
      </c>
      <c r="Q28" s="139" t="s">
        <v>86</v>
      </c>
      <c r="R28" s="139" t="s">
        <v>87</v>
      </c>
      <c r="S28" s="140" t="s">
        <v>88</v>
      </c>
      <c r="T28" s="206" t="s">
        <v>102</v>
      </c>
      <c r="U28" s="207" t="s">
        <v>103</v>
      </c>
      <c r="V28" s="207" t="s">
        <v>104</v>
      </c>
      <c r="W28" s="207" t="s">
        <v>105</v>
      </c>
      <c r="X28" s="207" t="s">
        <v>106</v>
      </c>
      <c r="Y28" s="207" t="s">
        <v>107</v>
      </c>
      <c r="Z28" s="207" t="s">
        <v>108</v>
      </c>
      <c r="AA28" s="207" t="s">
        <v>109</v>
      </c>
      <c r="AB28" s="207" t="s">
        <v>110</v>
      </c>
      <c r="AC28" s="207" t="s">
        <v>111</v>
      </c>
      <c r="AD28" s="207" t="s">
        <v>112</v>
      </c>
      <c r="AE28" s="208" t="s">
        <v>113</v>
      </c>
      <c r="AF28" s="141" t="s">
        <v>128</v>
      </c>
      <c r="AG28" s="142" t="s">
        <v>129</v>
      </c>
      <c r="AH28" s="142" t="s">
        <v>130</v>
      </c>
      <c r="AI28" s="142" t="s">
        <v>131</v>
      </c>
      <c r="AJ28" s="142" t="s">
        <v>132</v>
      </c>
      <c r="AK28" s="142" t="s">
        <v>133</v>
      </c>
      <c r="AL28" s="188" t="s">
        <v>191</v>
      </c>
      <c r="AM28" s="188" t="s">
        <v>192</v>
      </c>
      <c r="AN28" s="188" t="s">
        <v>193</v>
      </c>
      <c r="AO28" s="188" t="s">
        <v>194</v>
      </c>
      <c r="AP28" s="188" t="s">
        <v>195</v>
      </c>
      <c r="AQ28" s="189" t="s">
        <v>196</v>
      </c>
      <c r="AR28" s="206" t="s">
        <v>116</v>
      </c>
      <c r="AS28" s="207" t="s">
        <v>117</v>
      </c>
      <c r="AT28" s="207" t="s">
        <v>118</v>
      </c>
      <c r="AU28" s="207" t="s">
        <v>119</v>
      </c>
      <c r="AV28" s="207" t="s">
        <v>120</v>
      </c>
      <c r="AW28" s="207" t="s">
        <v>121</v>
      </c>
      <c r="AX28" s="207" t="s">
        <v>122</v>
      </c>
      <c r="AY28" s="207" t="s">
        <v>123</v>
      </c>
      <c r="AZ28" s="207" t="s">
        <v>124</v>
      </c>
      <c r="BA28" s="207" t="s">
        <v>125</v>
      </c>
      <c r="BB28" s="207" t="s">
        <v>126</v>
      </c>
      <c r="BC28" s="208" t="s">
        <v>127</v>
      </c>
    </row>
    <row r="29" spans="1:55" ht="12.75">
      <c r="A29" s="13" t="str">
        <f>Projectinformatie!$B$27</f>
        <v>Naam WP</v>
      </c>
      <c r="B29" s="231" t="s">
        <v>46</v>
      </c>
      <c r="C29" s="38"/>
      <c r="D29" s="6"/>
      <c r="E29" s="62">
        <f>SUMIF('Uren en tariefberekening'!A:A,$D$1,'Uren en tariefberekening'!S:S)</f>
        <v>0</v>
      </c>
      <c r="F29" s="145" t="e">
        <f>(SUMIF('Uren en tariefberekening'!A:A,$D$1,'Uren en tariefberekening'!L:L))/(SUMIF('Uren en tariefberekening'!A:A,$D$1,'Uren en tariefberekening'!K:K))</f>
        <v>#DIV/0!</v>
      </c>
      <c r="G29" s="34">
        <f>IF(E29=0,0,F29*E29)</f>
        <v>0</v>
      </c>
      <c r="H29" s="18"/>
      <c r="I29" s="19"/>
      <c r="J29" s="19"/>
      <c r="K29" s="19"/>
      <c r="L29" s="19"/>
      <c r="M29" s="19"/>
      <c r="N29" s="19"/>
      <c r="O29" s="19"/>
      <c r="P29" s="19"/>
      <c r="Q29" s="19"/>
      <c r="R29" s="19"/>
      <c r="S29" s="20"/>
      <c r="T29" s="21"/>
      <c r="U29" s="19"/>
      <c r="V29" s="19"/>
      <c r="W29" s="19"/>
      <c r="X29" s="19"/>
      <c r="Y29" s="19"/>
      <c r="Z29" s="19"/>
      <c r="AA29" s="19"/>
      <c r="AB29" s="19"/>
      <c r="AC29" s="19"/>
      <c r="AD29" s="19"/>
      <c r="AE29" s="20"/>
      <c r="AF29" s="21"/>
      <c r="AG29" s="19"/>
      <c r="AH29" s="19"/>
      <c r="AI29" s="19"/>
      <c r="AJ29" s="19"/>
      <c r="AK29" s="19"/>
      <c r="AL29" s="19"/>
      <c r="AM29" s="19"/>
      <c r="AN29" s="19"/>
      <c r="AO29" s="19"/>
      <c r="AP29" s="19"/>
      <c r="AQ29" s="20"/>
      <c r="AR29" s="181"/>
      <c r="AS29" s="181"/>
      <c r="AT29" s="181"/>
      <c r="AU29" s="181"/>
      <c r="AV29" s="181"/>
      <c r="AW29" s="181"/>
      <c r="AX29" s="181"/>
      <c r="AY29" s="181"/>
      <c r="AZ29" s="181"/>
      <c r="BA29" s="181"/>
      <c r="BB29" s="181"/>
      <c r="BC29" s="181"/>
    </row>
    <row r="30" spans="1:55" ht="12.75">
      <c r="A30" s="14" t="str">
        <f>Projectinformatie!$B$27</f>
        <v>Naam WP</v>
      </c>
      <c r="B30" s="149"/>
      <c r="C30" s="22"/>
      <c r="D30" s="9"/>
      <c r="E30" s="8"/>
      <c r="F30" s="145"/>
      <c r="G30" s="23">
        <f>F30*E30</f>
        <v>0</v>
      </c>
      <c r="H30" s="24"/>
      <c r="I30" s="25"/>
      <c r="J30" s="25"/>
      <c r="K30" s="25"/>
      <c r="L30" s="25"/>
      <c r="M30" s="25"/>
      <c r="N30" s="25"/>
      <c r="O30" s="25"/>
      <c r="P30" s="25"/>
      <c r="Q30" s="25"/>
      <c r="R30" s="25"/>
      <c r="S30" s="26"/>
      <c r="T30" s="27"/>
      <c r="U30" s="25"/>
      <c r="V30" s="25"/>
      <c r="W30" s="25"/>
      <c r="X30" s="25"/>
      <c r="Y30" s="25"/>
      <c r="Z30" s="25"/>
      <c r="AA30" s="25"/>
      <c r="AB30" s="25"/>
      <c r="AC30" s="25"/>
      <c r="AD30" s="25"/>
      <c r="AE30" s="26"/>
      <c r="AF30" s="27"/>
      <c r="AG30" s="25"/>
      <c r="AH30" s="25"/>
      <c r="AI30" s="25"/>
      <c r="AJ30" s="25"/>
      <c r="AK30" s="25"/>
      <c r="AL30" s="25"/>
      <c r="AM30" s="25"/>
      <c r="AN30" s="25"/>
      <c r="AO30" s="25"/>
      <c r="AP30" s="25"/>
      <c r="AQ30" s="26"/>
      <c r="AR30" s="25"/>
      <c r="AS30" s="25"/>
      <c r="AT30" s="25"/>
      <c r="AU30" s="25"/>
      <c r="AV30" s="25"/>
      <c r="AW30" s="25"/>
      <c r="AX30" s="25"/>
      <c r="AY30" s="25"/>
      <c r="AZ30" s="25"/>
      <c r="BA30" s="25"/>
      <c r="BB30" s="25"/>
      <c r="BC30" s="25"/>
    </row>
    <row r="31" spans="1:55" ht="13.5" thickBot="1">
      <c r="A31" s="15" t="str">
        <f>Projectinformatie!$B$27</f>
        <v>Naam WP</v>
      </c>
      <c r="B31" s="155"/>
      <c r="C31" s="28"/>
      <c r="D31" s="11"/>
      <c r="E31" s="10"/>
      <c r="F31" s="145"/>
      <c r="G31" s="29">
        <v>0</v>
      </c>
      <c r="H31" s="30"/>
      <c r="I31" s="31"/>
      <c r="J31" s="31"/>
      <c r="K31" s="31"/>
      <c r="L31" s="31"/>
      <c r="M31" s="31"/>
      <c r="N31" s="31"/>
      <c r="O31" s="31"/>
      <c r="P31" s="31"/>
      <c r="Q31" s="31"/>
      <c r="R31" s="31"/>
      <c r="S31" s="32"/>
      <c r="T31" s="33"/>
      <c r="U31" s="31"/>
      <c r="V31" s="31"/>
      <c r="W31" s="31"/>
      <c r="X31" s="31"/>
      <c r="Y31" s="31"/>
      <c r="Z31" s="31"/>
      <c r="AA31" s="31"/>
      <c r="AB31" s="31"/>
      <c r="AC31" s="31"/>
      <c r="AD31" s="31"/>
      <c r="AE31" s="32"/>
      <c r="AF31" s="33"/>
      <c r="AG31" s="31"/>
      <c r="AH31" s="31"/>
      <c r="AI31" s="31"/>
      <c r="AJ31" s="31"/>
      <c r="AK31" s="31"/>
      <c r="AL31" s="31"/>
      <c r="AM31" s="31"/>
      <c r="AN31" s="31"/>
      <c r="AO31" s="31"/>
      <c r="AP31" s="31"/>
      <c r="AQ31" s="32"/>
      <c r="AR31" s="31"/>
      <c r="AS31" s="31"/>
      <c r="AT31" s="31"/>
      <c r="AU31" s="31"/>
      <c r="AV31" s="31"/>
      <c r="AW31" s="31"/>
      <c r="AX31" s="31"/>
      <c r="AY31" s="31"/>
      <c r="AZ31" s="31"/>
      <c r="BA31" s="31"/>
      <c r="BB31" s="31"/>
      <c r="BC31" s="31"/>
    </row>
    <row r="32" spans="1:55" ht="13.5" thickBot="1">
      <c r="A32" s="1" t="s">
        <v>32</v>
      </c>
      <c r="G32" s="42">
        <f>SUM(G29:G31)</f>
        <v>0</v>
      </c>
      <c r="AR32" s="210"/>
      <c r="AS32" s="210"/>
      <c r="AT32" s="210"/>
      <c r="AU32" s="210"/>
      <c r="AV32" s="210"/>
      <c r="AW32" s="210"/>
      <c r="AX32" s="210"/>
      <c r="AY32" s="210"/>
      <c r="AZ32" s="210"/>
      <c r="BA32" s="210"/>
      <c r="BB32" s="210"/>
      <c r="BC32" s="210"/>
    </row>
    <row r="33" ht="12.75">
      <c r="A33" s="1"/>
    </row>
    <row r="34" spans="1:7" ht="12.75">
      <c r="A34" s="242" t="s">
        <v>21</v>
      </c>
      <c r="B34" s="246"/>
      <c r="C34" s="246"/>
      <c r="D34" s="246"/>
      <c r="E34" s="246"/>
      <c r="F34" s="246"/>
      <c r="G34" s="248">
        <f>SUM(G32,G6,G14,G20,G26)</f>
        <v>0</v>
      </c>
    </row>
    <row r="35" ht="12.75">
      <c r="A35" s="245"/>
    </row>
    <row r="40" spans="1:103" ht="25.5">
      <c r="A40" s="169" t="s">
        <v>14</v>
      </c>
      <c r="B40" s="172" t="s">
        <v>100</v>
      </c>
      <c r="C40" s="167" t="s">
        <v>169</v>
      </c>
      <c r="D40" s="168" t="s">
        <v>98</v>
      </c>
      <c r="CU40" s="203"/>
      <c r="CV40" s="204"/>
      <c r="CW40" s="203"/>
      <c r="CX40" s="203"/>
      <c r="CY40" s="203"/>
    </row>
    <row r="41" spans="1:103" ht="12.75">
      <c r="A41" s="192" t="s">
        <v>92</v>
      </c>
      <c r="B41" s="173"/>
      <c r="C41" s="190"/>
      <c r="D41" s="218">
        <f>$G$6*Tabel3421108[[#This Row],[subsidie percentage]]</f>
        <v>0</v>
      </c>
      <c r="CU41" s="203"/>
      <c r="CV41" s="204"/>
      <c r="CW41" s="203"/>
      <c r="CX41" s="203"/>
      <c r="CY41" s="203"/>
    </row>
    <row r="42" spans="1:103" ht="12.75">
      <c r="A42" s="192" t="s">
        <v>93</v>
      </c>
      <c r="B42" s="173"/>
      <c r="C42" s="190"/>
      <c r="D42" s="218">
        <f>$G$14*Tabel3421108[[#This Row],[subsidie percentage]]</f>
        <v>0</v>
      </c>
      <c r="CU42" s="203"/>
      <c r="CV42" s="203"/>
      <c r="CW42" s="203"/>
      <c r="CX42" s="203"/>
      <c r="CY42" s="203"/>
    </row>
    <row r="43" spans="1:103" ht="12.75">
      <c r="A43" s="192" t="s">
        <v>94</v>
      </c>
      <c r="B43" s="173"/>
      <c r="C43" s="190"/>
      <c r="D43" s="218">
        <f>$G$20*Tabel3421108[[#This Row],[subsidie percentage]]</f>
        <v>0</v>
      </c>
      <c r="CU43" s="203"/>
      <c r="CV43" s="203"/>
      <c r="CW43" s="203"/>
      <c r="CX43" s="203"/>
      <c r="CY43" s="203"/>
    </row>
    <row r="44" spans="1:103" ht="12.75">
      <c r="A44" s="192" t="s">
        <v>95</v>
      </c>
      <c r="B44" s="173"/>
      <c r="C44" s="190"/>
      <c r="D44" s="218">
        <f>$G$26*Tabel3421108[[#This Row],[subsidie percentage]]</f>
        <v>0</v>
      </c>
      <c r="CU44" s="203"/>
      <c r="CV44" s="203"/>
      <c r="CW44" s="203"/>
      <c r="CX44" s="204"/>
      <c r="CY44" s="203"/>
    </row>
    <row r="45" spans="1:103" ht="12.75">
      <c r="A45" s="192" t="s">
        <v>96</v>
      </c>
      <c r="B45" s="173"/>
      <c r="C45" s="190"/>
      <c r="D45" s="218">
        <f>$G$32*Tabel3421108[[#This Row],[subsidie percentage]]</f>
        <v>0</v>
      </c>
      <c r="CU45" s="203"/>
      <c r="CV45" s="203"/>
      <c r="CW45" s="203"/>
      <c r="CX45" s="204"/>
      <c r="CY45" s="203"/>
    </row>
    <row r="46" spans="1:4" ht="12.75">
      <c r="A46" s="194" t="s">
        <v>97</v>
      </c>
      <c r="B46" s="172"/>
      <c r="C46" s="195">
        <f aca="true" t="shared" si="0" ref="C46">_xlfn.IFERROR(AVERAGE(C41:C45),0)</f>
        <v>0</v>
      </c>
      <c r="D46" s="196">
        <f>SUBTOTAL(109,D41:D45)</f>
        <v>0</v>
      </c>
    </row>
    <row r="47" spans="1:8" ht="12.75">
      <c r="A47" s="291"/>
      <c r="B47" s="292"/>
      <c r="D47" s="170"/>
      <c r="E47" s="77"/>
      <c r="G47" s="171"/>
      <c r="H47" s="171"/>
    </row>
    <row r="48" spans="1:8" ht="12.75">
      <c r="A48" s="289"/>
      <c r="B48" s="290"/>
      <c r="C48" s="54"/>
      <c r="D48" s="166"/>
      <c r="E48" s="77"/>
      <c r="G48" s="61"/>
      <c r="H48" s="61"/>
    </row>
    <row r="51" ht="12.75">
      <c r="A51" s="199" t="s">
        <v>166</v>
      </c>
    </row>
    <row r="52" spans="1:6" ht="38.25">
      <c r="A52" s="169" t="s">
        <v>164</v>
      </c>
      <c r="B52" s="167" t="s">
        <v>162</v>
      </c>
      <c r="C52" s="168" t="s">
        <v>187</v>
      </c>
      <c r="D52" s="167" t="s">
        <v>188</v>
      </c>
      <c r="E52" s="167" t="s">
        <v>163</v>
      </c>
      <c r="F52" s="167" t="s">
        <v>168</v>
      </c>
    </row>
    <row r="53" spans="1:6" ht="12.75">
      <c r="A53" s="192"/>
      <c r="B53" s="193"/>
      <c r="C53" s="220"/>
      <c r="D53" s="200"/>
      <c r="E53" s="190"/>
      <c r="F53" s="222">
        <f>_xlfn.IFERROR((Tabel3416[[#This Row],[Aanschafwaarde]]*Tabel3416[[#This Row],[Gebruik binnen projectperiode in maanden]]/Tabel3416[[#This Row],[Afschrijvingstermijn in maanden]])*Tabel3416[[#This Row],[% toerekening aan project]],0)</f>
        <v>0</v>
      </c>
    </row>
    <row r="54" spans="1:6" ht="12.75">
      <c r="A54" s="192"/>
      <c r="B54" s="193"/>
      <c r="C54" s="190"/>
      <c r="D54" s="200"/>
      <c r="E54" s="190"/>
      <c r="F54" s="222">
        <f>_xlfn.IFERROR((Tabel3416[[#This Row],[Aanschafwaarde]]*Tabel3416[[#This Row],[Gebruik binnen projectperiode in maanden]]/Tabel3416[[#This Row],[Afschrijvingstermijn in maanden]])*Tabel3416[[#This Row],[% toerekening aan project]],0)</f>
        <v>0</v>
      </c>
    </row>
    <row r="55" spans="1:6" ht="12.75">
      <c r="A55" s="192"/>
      <c r="B55" s="193"/>
      <c r="C55" s="190"/>
      <c r="D55" s="200"/>
      <c r="E55" s="190"/>
      <c r="F55" s="222">
        <f>_xlfn.IFERROR((Tabel3416[[#This Row],[Aanschafwaarde]]*Tabel3416[[#This Row],[Gebruik binnen projectperiode in maanden]]/Tabel3416[[#This Row],[Afschrijvingstermijn in maanden]])*Tabel3416[[#This Row],[% toerekening aan project]],0)</f>
        <v>0</v>
      </c>
    </row>
    <row r="56" spans="1:6" ht="12.75">
      <c r="A56" s="192"/>
      <c r="B56" s="193"/>
      <c r="C56" s="190"/>
      <c r="D56" s="200"/>
      <c r="E56" s="190"/>
      <c r="F56" s="222">
        <f>_xlfn.IFERROR((Tabel3416[[#This Row],[Aanschafwaarde]]*Tabel3416[[#This Row],[Gebruik binnen projectperiode in maanden]]/Tabel3416[[#This Row],[Afschrijvingstermijn in maanden]])*Tabel3416[[#This Row],[% toerekening aan project]],0)</f>
        <v>0</v>
      </c>
    </row>
    <row r="57" spans="1:6" ht="12.75">
      <c r="A57" s="192"/>
      <c r="B57" s="193"/>
      <c r="C57" s="190"/>
      <c r="D57" s="200"/>
      <c r="E57" s="190"/>
      <c r="F57" s="222">
        <f>_xlfn.IFERROR((Tabel3416[[#This Row],[Aanschafwaarde]]*Tabel3416[[#This Row],[Gebruik binnen projectperiode in maanden]]/Tabel3416[[#This Row],[Afschrijvingstermijn in maanden]])*Tabel3416[[#This Row],[% toerekening aan project]],0)</f>
        <v>0</v>
      </c>
    </row>
    <row r="58" spans="1:6" ht="12.75">
      <c r="A58" s="192"/>
      <c r="B58" s="193"/>
      <c r="C58" s="190"/>
      <c r="D58" s="200"/>
      <c r="E58" s="190"/>
      <c r="F58" s="222">
        <f>_xlfn.IFERROR((Tabel3416[[#This Row],[Aanschafwaarde]]*Tabel3416[[#This Row],[Gebruik binnen projectperiode in maanden]]/Tabel3416[[#This Row],[Afschrijvingstermijn in maanden]])*Tabel3416[[#This Row],[% toerekening aan project]],0)</f>
        <v>0</v>
      </c>
    </row>
    <row r="59" spans="1:6" ht="12.75">
      <c r="A59" s="201"/>
      <c r="B59" s="219"/>
      <c r="C59" s="191"/>
      <c r="D59" s="202"/>
      <c r="E59" s="191"/>
      <c r="F59" s="222">
        <f>_xlfn.IFERROR((Tabel3416[[#This Row],[Aanschafwaarde]]*Tabel3416[[#This Row],[Gebruik binnen projectperiode in maanden]]/Tabel3416[[#This Row],[Afschrijvingstermijn in maanden]])*Tabel3416[[#This Row],[% toerekening aan project]],0)</f>
        <v>0</v>
      </c>
    </row>
    <row r="60" spans="1:6" s="203" customFormat="1" ht="12.75">
      <c r="A60" s="216"/>
      <c r="B60" s="219"/>
      <c r="C60" s="191"/>
      <c r="D60" s="217"/>
      <c r="E60" s="191"/>
      <c r="F60" s="222">
        <f>_xlfn.IFERROR((Tabel3416[[#This Row],[Aanschafwaarde]]*Tabel3416[[#This Row],[Gebruik binnen projectperiode in maanden]]/Tabel3416[[#This Row],[Afschrijvingstermijn in maanden]])*Tabel3416[[#This Row],[% toerekening aan project]],0)</f>
        <v>0</v>
      </c>
    </row>
    <row r="63" ht="25.5">
      <c r="A63" s="199" t="s">
        <v>190</v>
      </c>
    </row>
    <row r="64" spans="1:2" ht="12.75">
      <c r="A64" s="169" t="s">
        <v>167</v>
      </c>
      <c r="B64" s="215" t="s">
        <v>70</v>
      </c>
    </row>
    <row r="65" spans="1:2" ht="12.75">
      <c r="A65" s="192"/>
      <c r="B65" s="226"/>
    </row>
    <row r="66" spans="1:2" ht="12.75">
      <c r="A66" s="192"/>
      <c r="B66" s="226"/>
    </row>
    <row r="67" spans="1:2" ht="12.75">
      <c r="A67" s="192"/>
      <c r="B67" s="226"/>
    </row>
    <row r="68" spans="1:2" ht="12.75">
      <c r="A68" s="192"/>
      <c r="B68" s="226"/>
    </row>
    <row r="69" spans="1:2" ht="12.75">
      <c r="A69" s="201"/>
      <c r="B69" s="227"/>
    </row>
    <row r="70" spans="1:2" ht="12.75">
      <c r="A70" s="194" t="s">
        <v>21</v>
      </c>
      <c r="B70" s="238">
        <f aca="true" t="shared" si="1" ref="B70">SUBTOTAL(109,B65:B69)</f>
        <v>0</v>
      </c>
    </row>
    <row r="73" ht="25.5">
      <c r="A73" s="199" t="s">
        <v>190</v>
      </c>
    </row>
    <row r="74" spans="1:2" ht="12.75">
      <c r="A74" s="169" t="s">
        <v>167</v>
      </c>
      <c r="B74" s="215" t="s">
        <v>70</v>
      </c>
    </row>
    <row r="75" spans="1:2" ht="12.75">
      <c r="A75" s="192"/>
      <c r="B75" s="226"/>
    </row>
    <row r="76" spans="1:2" ht="12.75">
      <c r="A76" s="192"/>
      <c r="B76" s="226"/>
    </row>
    <row r="77" spans="1:2" ht="12.75">
      <c r="A77" s="192"/>
      <c r="B77" s="226"/>
    </row>
    <row r="78" spans="1:2" ht="12.75">
      <c r="A78" s="192"/>
      <c r="B78" s="226"/>
    </row>
    <row r="79" spans="1:2" ht="12.75">
      <c r="A79" s="201"/>
      <c r="B79" s="227"/>
    </row>
    <row r="80" spans="1:2" ht="12.75">
      <c r="A80" s="194" t="s">
        <v>21</v>
      </c>
      <c r="B80" s="238">
        <f aca="true" t="shared" si="2" ref="B80">SUBTOTAL(109,B75:B79)</f>
        <v>0</v>
      </c>
    </row>
    <row r="83" ht="25.5">
      <c r="A83" s="199" t="s">
        <v>190</v>
      </c>
    </row>
    <row r="84" spans="1:2" ht="12.75">
      <c r="A84" s="169" t="s">
        <v>167</v>
      </c>
      <c r="B84" s="215" t="s">
        <v>70</v>
      </c>
    </row>
    <row r="85" spans="1:2" ht="12.75">
      <c r="A85" s="192"/>
      <c r="B85" s="226"/>
    </row>
    <row r="86" spans="1:2" ht="12.75">
      <c r="A86" s="192"/>
      <c r="B86" s="226"/>
    </row>
    <row r="87" spans="1:2" ht="12.75">
      <c r="A87" s="192"/>
      <c r="B87" s="226"/>
    </row>
    <row r="88" spans="1:2" ht="12.75">
      <c r="A88" s="192"/>
      <c r="B88" s="226"/>
    </row>
    <row r="89" spans="1:2" ht="12.75">
      <c r="A89" s="201"/>
      <c r="B89" s="227"/>
    </row>
    <row r="90" spans="1:2" ht="12.75">
      <c r="A90" s="194" t="s">
        <v>21</v>
      </c>
      <c r="B90" s="238">
        <f aca="true" t="shared" si="3" ref="B90">SUBTOTAL(109,B85:B89)</f>
        <v>0</v>
      </c>
    </row>
  </sheetData>
  <mergeCells count="7">
    <mergeCell ref="AF1:AQ1"/>
    <mergeCell ref="AR1:BC1"/>
    <mergeCell ref="A47:B47"/>
    <mergeCell ref="A48:B48"/>
    <mergeCell ref="A1:B1"/>
    <mergeCell ref="H1:S1"/>
    <mergeCell ref="T1:AE1"/>
  </mergeCells>
  <conditionalFormatting sqref="G3:G5 G11:G13 G17:G19 G23:G25 G29:G31">
    <cfRule type="expression" priority="1" dxfId="0">
      <formula>IF(AND(G3&gt;49999.99)*(OR(B3="kosten derden",B3="afschrijvingskosten")),TRUE,FALSE)</formula>
    </cfRule>
  </conditionalFormatting>
  <dataValidations count="2">
    <dataValidation type="list" allowBlank="1" showInputMessage="1" showErrorMessage="1" sqref="B3:B5 B11:B13 B17:B19 B23:B25 B29:B31">
      <formula1>"Loonkosten + vast percentage,IKS,Uurtarieven EC,Vast uurtarief,Afschrijvingskosten,Grondkosten,Kosten derden,Inbreng in natura,Projectopbrengsten"</formula1>
    </dataValidation>
    <dataValidation type="list" allowBlank="1" showInputMessage="1" showErrorMessage="1" sqref="B41:B45">
      <formula1>'Begroting penvoerder (pp 1)'!$CX$1:$CX$17</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78" r:id="rId11"/>
  <tableParts>
    <tablePart r:id="rId5"/>
    <tablePart r:id="rId8"/>
    <tablePart r:id="rId1"/>
    <tablePart r:id="rId2"/>
    <tablePart r:id="rId6"/>
    <tablePart r:id="rId9"/>
    <tablePart r:id="rId7"/>
    <tablePart r:id="rId10"/>
    <tablePart r:id="rId4"/>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I D A A B Q S w M E F A A C A A g A y I Z Y U m L z P o e i A A A A 9 Q A A A B I A H A B D b 2 5 m a W c v U G F j a 2 F n Z S 5 4 b W w g o h g A K K A U A A A A A A A A A A A A A A A A A A A A A A A A A A A A h Y + x D o I w G I R f h X S n L X U h 5 K c M r m B M T I x r A x U a 4 c f Q Y n k 3 B x / J V x C j q J v j 3 X e X 3 N 2 v N 8 i m r g 0 u e r C m x 5 R E l J N A Y 9 l X B u u U j O 4 Y x i S T s F X l S d U 6 m M N o k 8 m a l D T O n R P G v P f U r 2 g / 1 E x w H r F D k e / K R n c q N G i d w l K T T 6 v 6 3 y I S 9 q 8 x U t A 4 p o L P k 4 A t H h Q G v 1 z M 7 E l / T F i P r R s H L b E N N z m w R Q J 7 X 5 A P U E s D B B Q A A g A I A M i G W 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I h l h S K I p H u A 4 A A A A R A A A A E w A c A E Z v c m 1 1 b G F z L 1 N l Y 3 R p b 2 4 x L m 0 g o h g A K K A U A A A A A A A A A A A A A A A A A A A A A A A A A A A A K 0 5 N L s n M z 1 M I h t C G 1 g B Q S w E C L Q A U A A I A C A D I h l h S Y v M + h 6 I A A A D 1 A A A A E g A A A A A A A A A A A A A A A A A A A A A A Q 2 9 u Z m l n L 1 B h Y 2 t h Z 2 U u e G 1 s U E s B A i 0 A F A A C A A g A y I Z Y U g / K 6 a u k A A A A 6 Q A A A B M A A A A A A A A A A A A A A A A A 7 g A A A F t D b 2 5 0 Z W 5 0 X 1 R 5 c G V z X S 5 4 b W x Q S w E C L Q A U A A I A C A D I h l h S K I p H u A 4 A A A A R A A A A E w A A A A A A A A A A A A A A A A D f A Q A A R m 9 y b X V s Y X M v U 2 V j d G l v b j E u b V B L B Q Y A A A A A A w A D A M I A A A A 6 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u L p E 3 x 2 1 + U i q S C x W 4 d R x L A A A A A A C A A A A A A A D Z g A A w A A A A B A A A A B 9 U h A P S l B X q u t d Z G Z s q R Y M A A A A A A S A A A C g A A A A E A A A A L Y r / K y P b l K k Q L O Z F V d e / l J Q A A A A o 4 B X z 5 t w Y B I + 1 o N F x S I K 0 W 8 C Z 3 P 1 2 Z O c m h Q L X l n Z Y y J a R o a K h i 7 1 G q G V U A 7 k z x 6 S v v X Y s P T K z Q k f b O y j t 0 Y A W u G h p K q z F T t r Z a a 1 K 8 3 g Z k M U A A A A A p Z y O K w T o P U V x D 9 D t Z 5 6 M z o E X 0 8 = < / D a t a M a s h u p > 
</file>

<file path=customXml/itemProps1.xml><?xml version="1.0" encoding="utf-8"?>
<ds:datastoreItem xmlns:ds="http://schemas.openxmlformats.org/officeDocument/2006/customXml" ds:itemID="{74E5AF48-622D-405C-B759-3CE1889F06E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Provincie Gelderland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Begroting Grote R&amp;D samenwerkinsprojecten</dc:title>
  <dc:subject>Begroting 3.1</dc:subject>
  <dc:creator>OP-Oost 2014-2020</dc:creator>
  <cp:keywords/>
  <dc:description/>
  <cp:lastModifiedBy>ND</cp:lastModifiedBy>
  <cp:lastPrinted>2017-02-08T07:40:42Z</cp:lastPrinted>
  <dcterms:created xsi:type="dcterms:W3CDTF">2015-04-30T12:09:22Z</dcterms:created>
  <dcterms:modified xsi:type="dcterms:W3CDTF">2021-03-12T11:26:19Z</dcterms:modified>
  <cp:category/>
  <cp:version/>
  <cp:contentType/>
  <cp:contentStatus/>
</cp:coreProperties>
</file>