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workbookProtection lockStructure="1"/>
  <bookViews>
    <workbookView xWindow="28680" yWindow="65416" windowWidth="29040" windowHeight="15840" tabRatio="819" activeTab="0"/>
  </bookViews>
  <sheets>
    <sheet name="Instructie" sheetId="16" r:id="rId1"/>
    <sheet name="Totale begroting" sheetId="10" r:id="rId2"/>
    <sheet name="Totale financiering" sheetId="14" r:id="rId3"/>
    <sheet name="Totale staatssteunanalyse" sheetId="15" r:id="rId4"/>
    <sheet name="Projectinformatie" sheetId="3" r:id="rId5"/>
    <sheet name="Penvoerder" sheetId="1" r:id="rId6"/>
    <sheet name="PP2" sheetId="36" r:id="rId7"/>
    <sheet name="PP3" sheetId="38" r:id="rId8"/>
    <sheet name="PP4" sheetId="44" r:id="rId9"/>
    <sheet name="PP5" sheetId="45" r:id="rId10"/>
    <sheet name="PP6" sheetId="46" r:id="rId11"/>
    <sheet name="PP7" sheetId="47" r:id="rId12"/>
    <sheet name="PP8" sheetId="48" r:id="rId13"/>
    <sheet name="PP9" sheetId="49" r:id="rId14"/>
    <sheet name="PP10" sheetId="40" r:id="rId15"/>
    <sheet name="PP11" sheetId="41" r:id="rId16"/>
    <sheet name="PP12" sheetId="42" r:id="rId17"/>
    <sheet name="PP13" sheetId="43" r:id="rId18"/>
    <sheet name="PP14" sheetId="39" r:id="rId19"/>
    <sheet name="PP15" sheetId="50" r:id="rId20"/>
    <sheet name="PP16" sheetId="51" r:id="rId21"/>
    <sheet name="PP17" sheetId="52" r:id="rId22"/>
    <sheet name="PP18" sheetId="53" r:id="rId23"/>
    <sheet name="PP19" sheetId="54" r:id="rId24"/>
    <sheet name="PP20" sheetId="37" r:id="rId25"/>
    <sheet name="Hulpblad" sheetId="13" state="hidden" r:id="rId26"/>
  </sheets>
  <definedNames>
    <definedName name="_xlnm.Print_Area" localSheetId="5">'Penvoerder'!$A$1:$I$295</definedName>
    <definedName name="_xlnm.Print_Area" localSheetId="14">'PP10'!$A$1:$I$295</definedName>
    <definedName name="_xlnm.Print_Area" localSheetId="15">'PP11'!$A$1:$I$295</definedName>
    <definedName name="_xlnm.Print_Area" localSheetId="16">'PP12'!$A$1:$I$295</definedName>
    <definedName name="_xlnm.Print_Area" localSheetId="17">'PP13'!$A$1:$I$295</definedName>
    <definedName name="_xlnm.Print_Area" localSheetId="18">'PP14'!$A$1:$I$295</definedName>
    <definedName name="_xlnm.Print_Area" localSheetId="19">'PP15'!$A$1:$I$295</definedName>
    <definedName name="_xlnm.Print_Area" localSheetId="20">'PP16'!$A$1:$I$295</definedName>
    <definedName name="_xlnm.Print_Area" localSheetId="21">'PP17'!$A$1:$I$295</definedName>
    <definedName name="_xlnm.Print_Area" localSheetId="22">'PP18'!$A$1:$I$295</definedName>
    <definedName name="_xlnm.Print_Area" localSheetId="23">'PP19'!$A$1:$I$295</definedName>
    <definedName name="_xlnm.Print_Area" localSheetId="6">'PP2'!$A$1:$I$295</definedName>
    <definedName name="_xlnm.Print_Area" localSheetId="24">'PP20'!$A$1:$I$295</definedName>
    <definedName name="_xlnm.Print_Area" localSheetId="7">'PP3'!$A$1:$I$295</definedName>
    <definedName name="_xlnm.Print_Area" localSheetId="8">'PP4'!$A$1:$I$295</definedName>
    <definedName name="_xlnm.Print_Area" localSheetId="9">'PP5'!$A$1:$I$295</definedName>
    <definedName name="_xlnm.Print_Area" localSheetId="10">'PP6'!$A$1:$I$295</definedName>
    <definedName name="_xlnm.Print_Area" localSheetId="11">'PP7'!$A$1:$I$295</definedName>
    <definedName name="_xlnm.Print_Area" localSheetId="12">'PP8'!$A$1:$I$295</definedName>
    <definedName name="_xlnm.Print_Area" localSheetId="13">'PP9'!$A$1:$I$295</definedName>
    <definedName name="_xlnm.Print_Area" localSheetId="4">'Projectinformatie'!$A$1:$H$39</definedName>
    <definedName name="K_Keuzeopties" localSheetId="14">Keuzeopties[Keuzeopties]</definedName>
    <definedName name="K_Keuzeopties" localSheetId="15">Keuzeopties[Keuzeopties]</definedName>
    <definedName name="K_Keuzeopties" localSheetId="16">Keuzeopties[Keuzeopties]</definedName>
    <definedName name="K_Keuzeopties" localSheetId="17">Keuzeopties[Keuzeopties]</definedName>
    <definedName name="K_Keuzeopties" localSheetId="18">Keuzeopties[Keuzeopties]</definedName>
    <definedName name="K_Keuzeopties" localSheetId="19">Keuzeopties[Keuzeopties]</definedName>
    <definedName name="K_Keuzeopties" localSheetId="20">Keuzeopties[Keuzeopties]</definedName>
    <definedName name="K_Keuzeopties" localSheetId="21">Keuzeopties[Keuzeopties]</definedName>
    <definedName name="K_Keuzeopties" localSheetId="22">Keuzeopties[Keuzeopties]</definedName>
    <definedName name="K_Keuzeopties" localSheetId="23">Keuzeopties[Keuzeopties]</definedName>
    <definedName name="K_Keuzeopties" localSheetId="6">Keuzeopties[Keuzeopties]</definedName>
    <definedName name="K_Keuzeopties" localSheetId="24">Keuzeopties[Keuzeopties]</definedName>
    <definedName name="K_Keuzeopties" localSheetId="7">Keuzeopties[Keuzeopties]</definedName>
    <definedName name="K_Keuzeopties" localSheetId="8">Keuzeopties[Keuzeopties]</definedName>
    <definedName name="K_Keuzeopties" localSheetId="9">Keuzeopties[Keuzeopties]</definedName>
    <definedName name="K_Keuzeopties" localSheetId="10">Keuzeopties[Keuzeopties]</definedName>
    <definedName name="K_Keuzeopties" localSheetId="11">Keuzeopties[Keuzeopties]</definedName>
    <definedName name="K_Keuzeopties" localSheetId="12">Keuzeopties[Keuzeopties]</definedName>
    <definedName name="K_Keuzeopties" localSheetId="13">Keuzeopties[Keuzeopties]</definedName>
    <definedName name="K_Keuzeopties">Keuzeopties[Keuzeopties]</definedName>
    <definedName name="K_Omvang" localSheetId="14">Omvang[Omvang organisatie]</definedName>
    <definedName name="K_Omvang" localSheetId="15">Omvang[Omvang organisatie]</definedName>
    <definedName name="K_Omvang" localSheetId="16">Omvang[Omvang organisatie]</definedName>
    <definedName name="K_Omvang" localSheetId="17">Omvang[Omvang organisatie]</definedName>
    <definedName name="K_Omvang" localSheetId="18">Omvang[Omvang organisatie]</definedName>
    <definedName name="K_Omvang" localSheetId="19">Omvang[Omvang organisatie]</definedName>
    <definedName name="K_Omvang" localSheetId="20">Omvang[Omvang organisatie]</definedName>
    <definedName name="K_Omvang" localSheetId="21">Omvang[Omvang organisatie]</definedName>
    <definedName name="K_Omvang" localSheetId="22">Omvang[Omvang organisatie]</definedName>
    <definedName name="K_Omvang" localSheetId="23">Omvang[Omvang organisatie]</definedName>
    <definedName name="K_Omvang" localSheetId="6">Omvang[Omvang organisatie]</definedName>
    <definedName name="K_Omvang" localSheetId="24">Omvang[Omvang organisatie]</definedName>
    <definedName name="K_Omvang" localSheetId="7">Omvang[Omvang organisatie]</definedName>
    <definedName name="K_Omvang" localSheetId="8">Omvang[Omvang organisatie]</definedName>
    <definedName name="K_Omvang" localSheetId="9">Omvang[Omvang organisatie]</definedName>
    <definedName name="K_Omvang" localSheetId="10">Omvang[Omvang organisatie]</definedName>
    <definedName name="K_Omvang" localSheetId="11">Omvang[Omvang organisatie]</definedName>
    <definedName name="K_Omvang" localSheetId="12">Omvang[Omvang organisatie]</definedName>
    <definedName name="K_Omvang" localSheetId="13">Omvang[Omvang organisatie]</definedName>
    <definedName name="K_Omvang" localSheetId="2">Omvang[Omvang organisatie]</definedName>
    <definedName name="K_Omvang" localSheetId="3">Omvang[Omvang organisatie]</definedName>
    <definedName name="K_Omvang">Omvang[Omvang organisatie]</definedName>
    <definedName name="K_Staatssteunartikel" localSheetId="14">Staatssteunartikel[Staatssteunartikel]</definedName>
    <definedName name="K_Staatssteunartikel" localSheetId="15">Staatssteunartikel[Staatssteunartikel]</definedName>
    <definedName name="K_Staatssteunartikel" localSheetId="16">Staatssteunartikel[Staatssteunartikel]</definedName>
    <definedName name="K_Staatssteunartikel" localSheetId="17">Staatssteunartikel[Staatssteunartikel]</definedName>
    <definedName name="K_Staatssteunartikel" localSheetId="18">Staatssteunartikel[Staatssteunartikel]</definedName>
    <definedName name="K_Staatssteunartikel" localSheetId="19">Staatssteunartikel[Staatssteunartikel]</definedName>
    <definedName name="K_Staatssteunartikel" localSheetId="20">Staatssteunartikel[Staatssteunartikel]</definedName>
    <definedName name="K_Staatssteunartikel" localSheetId="21">Staatssteunartikel[Staatssteunartikel]</definedName>
    <definedName name="K_Staatssteunartikel" localSheetId="22">Staatssteunartikel[Staatssteunartikel]</definedName>
    <definedName name="K_Staatssteunartikel" localSheetId="23">Staatssteunartikel[Staatssteunartikel]</definedName>
    <definedName name="K_Staatssteunartikel" localSheetId="6">Staatssteunartikel[Staatssteunartikel]</definedName>
    <definedName name="K_Staatssteunartikel" localSheetId="24">Staatssteunartikel[Staatssteunartikel]</definedName>
    <definedName name="K_Staatssteunartikel" localSheetId="7">Staatssteunartikel[Staatssteunartikel]</definedName>
    <definedName name="K_Staatssteunartikel" localSheetId="8">Staatssteunartikel[Staatssteunartikel]</definedName>
    <definedName name="K_Staatssteunartikel" localSheetId="9">Staatssteunartikel[Staatssteunartikel]</definedName>
    <definedName name="K_Staatssteunartikel" localSheetId="10">Staatssteunartikel[Staatssteunartikel]</definedName>
    <definedName name="K_Staatssteunartikel" localSheetId="11">Staatssteunartikel[Staatssteunartikel]</definedName>
    <definedName name="K_Staatssteunartikel" localSheetId="12">Staatssteunartikel[Staatssteunartikel]</definedName>
    <definedName name="K_Staatssteunartikel" localSheetId="13">Staatssteunartikel[Staatssteunartikel]</definedName>
    <definedName name="K_Staatssteunartikel">Staatssteunartikel[Staatssteunartikel]</definedName>
    <definedName name="K_Type" localSheetId="14">Type[Type organisatie]</definedName>
    <definedName name="K_Type" localSheetId="15">Type[Type organisatie]</definedName>
    <definedName name="K_Type" localSheetId="16">Type[Type organisatie]</definedName>
    <definedName name="K_Type" localSheetId="17">Type[Type organisatie]</definedName>
    <definedName name="K_Type" localSheetId="18">Type[Type organisatie]</definedName>
    <definedName name="K_Type" localSheetId="19">Type[Type organisatie]</definedName>
    <definedName name="K_Type" localSheetId="20">Type[Type organisatie]</definedName>
    <definedName name="K_Type" localSheetId="21">Type[Type organisatie]</definedName>
    <definedName name="K_Type" localSheetId="22">Type[Type organisatie]</definedName>
    <definedName name="K_Type" localSheetId="23">Type[Type organisatie]</definedName>
    <definedName name="K_Type" localSheetId="6">Type[Type organisatie]</definedName>
    <definedName name="K_Type" localSheetId="24">Type[Type organisatie]</definedName>
    <definedName name="K_Type" localSheetId="7">Type[Type organisatie]</definedName>
    <definedName name="K_Type" localSheetId="8">Type[Type organisatie]</definedName>
    <definedName name="K_Type" localSheetId="9">Type[Type organisatie]</definedName>
    <definedName name="K_Type" localSheetId="10">Type[Type organisatie]</definedName>
    <definedName name="K_Type" localSheetId="11">Type[Type organisatie]</definedName>
    <definedName name="K_Type" localSheetId="12">Type[Type organisatie]</definedName>
    <definedName name="K_Type" localSheetId="13">Type[Type organisatie]</definedName>
    <definedName name="K_Type" localSheetId="2">Type[Type organisatie]</definedName>
    <definedName name="K_Type" localSheetId="3">Type[Type organisatie]</definedName>
    <definedName name="K_Type">Type[Type organisatie]</definedName>
    <definedName name="K_Werkpakket" localSheetId="14">NN_Werkpakket[Nummer en naam werkpakket]</definedName>
    <definedName name="K_Werkpakket" localSheetId="15">NN_Werkpakket[Nummer en naam werkpakket]</definedName>
    <definedName name="K_Werkpakket" localSheetId="16">NN_Werkpakket[Nummer en naam werkpakket]</definedName>
    <definedName name="K_Werkpakket" localSheetId="17">NN_Werkpakket[Nummer en naam werkpakket]</definedName>
    <definedName name="K_Werkpakket" localSheetId="18">NN_Werkpakket[Nummer en naam werkpakket]</definedName>
    <definedName name="K_Werkpakket" localSheetId="19">NN_Werkpakket[Nummer en naam werkpakket]</definedName>
    <definedName name="K_Werkpakket" localSheetId="20">NN_Werkpakket[Nummer en naam werkpakket]</definedName>
    <definedName name="K_Werkpakket" localSheetId="21">NN_Werkpakket[Nummer en naam werkpakket]</definedName>
    <definedName name="K_Werkpakket" localSheetId="22">NN_Werkpakket[Nummer en naam werkpakket]</definedName>
    <definedName name="K_Werkpakket" localSheetId="23">NN_Werkpakket[Nummer en naam werkpakket]</definedName>
    <definedName name="K_Werkpakket" localSheetId="6">NN_Werkpakket[Nummer en naam werkpakket]</definedName>
    <definedName name="K_Werkpakket" localSheetId="24">NN_Werkpakket[Nummer en naam werkpakket]</definedName>
    <definedName name="K_Werkpakket" localSheetId="7">NN_Werkpakket[Nummer en naam werkpakket]</definedName>
    <definedName name="K_Werkpakket" localSheetId="8">NN_Werkpakket[Nummer en naam werkpakket]</definedName>
    <definedName name="K_Werkpakket" localSheetId="9">NN_Werkpakket[Nummer en naam werkpakket]</definedName>
    <definedName name="K_Werkpakket" localSheetId="10">NN_Werkpakket[Nummer en naam werkpakket]</definedName>
    <definedName name="K_Werkpakket" localSheetId="11">NN_Werkpakket[Nummer en naam werkpakket]</definedName>
    <definedName name="K_Werkpakket" localSheetId="12">NN_Werkpakket[Nummer en naam werkpakket]</definedName>
    <definedName name="K_Werkpakket" localSheetId="13">NN_Werkpakket[Nummer en naam werkpakket]</definedName>
    <definedName name="K_Werkpakket">NN_Werkpakket[Nummer en naam werkpakket]</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<sst xmlns="http://schemas.openxmlformats.org/spreadsheetml/2006/main" count="2358" uniqueCount="193">
  <si>
    <t>Totale kosten</t>
  </si>
  <si>
    <t>Totaal</t>
  </si>
  <si>
    <t>Werkpakket</t>
  </si>
  <si>
    <t>Aanschafwaarde</t>
  </si>
  <si>
    <t>Afschrijvingstermijn in maanden</t>
  </si>
  <si>
    <t>% toerekening aan project</t>
  </si>
  <si>
    <t>Bedrag</t>
  </si>
  <si>
    <t>Projectpartner 15</t>
  </si>
  <si>
    <t>Projectpartner 14</t>
  </si>
  <si>
    <t>Projectpartner 13</t>
  </si>
  <si>
    <t>Projectpartner 12</t>
  </si>
  <si>
    <t>Projectpartner 11</t>
  </si>
  <si>
    <t>Projectpartner 10</t>
  </si>
  <si>
    <t>Projectpartner 9</t>
  </si>
  <si>
    <t>Projectpartner 8</t>
  </si>
  <si>
    <t>Projectpartner 7</t>
  </si>
  <si>
    <t>Projectpartner 6</t>
  </si>
  <si>
    <t>Projectpartner 5</t>
  </si>
  <si>
    <t>Projectpartner 4</t>
  </si>
  <si>
    <t>Projectpartner 3</t>
  </si>
  <si>
    <t>Projectpartner 2</t>
  </si>
  <si>
    <t>Type organisatie</t>
  </si>
  <si>
    <t>Afschrijvingskosten</t>
  </si>
  <si>
    <t>Kostensoort</t>
  </si>
  <si>
    <t>Uurtarief € 55</t>
  </si>
  <si>
    <t>Maandbedrag € 7.800</t>
  </si>
  <si>
    <t>IKS voor kennisinstellingen</t>
  </si>
  <si>
    <t>Forfait 23% over overige directe kosten</t>
  </si>
  <si>
    <t>Bijdragen in natura</t>
  </si>
  <si>
    <t>Overige kosten derden</t>
  </si>
  <si>
    <t>Loonkosten</t>
  </si>
  <si>
    <t>Penvoerder</t>
  </si>
  <si>
    <t>Selectievelden</t>
  </si>
  <si>
    <t>Invoervelden</t>
  </si>
  <si>
    <t>Doorrekenvelden</t>
  </si>
  <si>
    <t>Overige kosten</t>
  </si>
  <si>
    <t>Toelichting</t>
  </si>
  <si>
    <t>Forfait kleine uitgaven &lt; € 250 (1% kosten derden)</t>
  </si>
  <si>
    <t>Combinatie loonkosten en overige kosten</t>
  </si>
  <si>
    <t>Uurtarief € 67</t>
  </si>
  <si>
    <t>Maandbedrag € 9.600</t>
  </si>
  <si>
    <t>Type staatssteungrondslag</t>
  </si>
  <si>
    <t>Steunruimte</t>
  </si>
  <si>
    <t>Totale steunruimte</t>
  </si>
  <si>
    <t>TOTALE BEGROTING</t>
  </si>
  <si>
    <t>% van totale kosten</t>
  </si>
  <si>
    <t>LET OP: DIT TABBLAD WORDT AUTOMATISCH GEVULD. U HOEFT HIER NIETS IN TE VULLEN!</t>
  </si>
  <si>
    <t>Financiering</t>
  </si>
  <si>
    <t>Financier</t>
  </si>
  <si>
    <t>Overige publieke financiering</t>
  </si>
  <si>
    <t>Overige private financiering</t>
  </si>
  <si>
    <t>Sluitende financiering?</t>
  </si>
  <si>
    <t>Toelichting bijdrage in natura</t>
  </si>
  <si>
    <t>TOTALE FINANCIERING</t>
  </si>
  <si>
    <t>Totale financiering</t>
  </si>
  <si>
    <t>Gevraagde subsidie</t>
  </si>
  <si>
    <t>Totale begroting</t>
  </si>
  <si>
    <t>IKS-tarief</t>
  </si>
  <si>
    <t>STAATSSTEUN</t>
  </si>
  <si>
    <t>FINANCIERING</t>
  </si>
  <si>
    <t>Toelichting (optioneel)</t>
  </si>
  <si>
    <t>Klein</t>
  </si>
  <si>
    <t>Kostensoorten</t>
  </si>
  <si>
    <t>Stichting</t>
  </si>
  <si>
    <t>Kennisinstelling</t>
  </si>
  <si>
    <t>Omvang organisatie</t>
  </si>
  <si>
    <t>Micro</t>
  </si>
  <si>
    <t>Middel</t>
  </si>
  <si>
    <t>Groot</t>
  </si>
  <si>
    <t>Projectpartner 16</t>
  </si>
  <si>
    <t>Projectpartner 17</t>
  </si>
  <si>
    <t>Projectpartner 18</t>
  </si>
  <si>
    <t>Projectpartner 19</t>
  </si>
  <si>
    <t>Projectpartner 20</t>
  </si>
  <si>
    <t>Nummer en naam werkpakket</t>
  </si>
  <si>
    <t>nvt</t>
  </si>
  <si>
    <t>Aantal uren totaal</t>
  </si>
  <si>
    <t>Projectnaam:</t>
  </si>
  <si>
    <t>Vereniging</t>
  </si>
  <si>
    <t>Eenmanszaak</t>
  </si>
  <si>
    <t>Keuzeopties</t>
  </si>
  <si>
    <t>Naam Penvoerder:</t>
  </si>
  <si>
    <t>Type organisatie:</t>
  </si>
  <si>
    <t>Omvang organisatie:</t>
  </si>
  <si>
    <t>Vestigingsplaats:</t>
  </si>
  <si>
    <t>Staatssteunartikel</t>
  </si>
  <si>
    <t>Consequentie</t>
  </si>
  <si>
    <t>Optie 1</t>
  </si>
  <si>
    <t>Optie 2</t>
  </si>
  <si>
    <t>Optie 1K</t>
  </si>
  <si>
    <t>Optie 2K</t>
  </si>
  <si>
    <t>Optie 3</t>
  </si>
  <si>
    <t>Optie 3K</t>
  </si>
  <si>
    <t>Optie</t>
  </si>
  <si>
    <t>TOTAAL</t>
  </si>
  <si>
    <t>Werkpakketnummer</t>
  </si>
  <si>
    <t>Financiering gelijk aan kosten?</t>
  </si>
  <si>
    <t>Volgorde</t>
  </si>
  <si>
    <t>Toelichting: Geen bijzonderheden</t>
  </si>
  <si>
    <t>Toelichting: Deze kostensoort is alleen te hanteren voor kennisinstellingen.</t>
  </si>
  <si>
    <t>Toelichting: Geen bijzonderheden.</t>
  </si>
  <si>
    <t>Toelichting: Het forfait wordt automatisch per werkpakket berekend op basis van de overige directe kosten. U hoeft deze tabel daarmee niet zelf in te vullen.</t>
  </si>
  <si>
    <t>Toelichting: Dit forfait wordt automatisch berekend over de begrote 'Overige kosten derden'. U hoeft deze tabel daarmee niet zelf in te vullen.</t>
  </si>
  <si>
    <t>Staatssteunanalyse</t>
  </si>
  <si>
    <t>CHECK:</t>
  </si>
  <si>
    <t>Kostenbegroting invoertabellen</t>
  </si>
  <si>
    <t>STAATSSTEUNANALYSE</t>
  </si>
  <si>
    <t>KVK-nummer:</t>
  </si>
  <si>
    <t>Eigen bijdrage publiek</t>
  </si>
  <si>
    <t>Eigen bijdrage privaat</t>
  </si>
  <si>
    <t xml:space="preserve">* De gevraagde / te ontvangen publieke steun bestaat uit de financieringsbronnen 'Gevraagde subsidie' en 'Overige publieke financiering'. </t>
  </si>
  <si>
    <t>** Een staatssteunoplossing is passend als de gevraagde / te ontvangen publieke steun niet hoger is dan de totale steunruimte.</t>
  </si>
  <si>
    <t>Omschrijving investering</t>
  </si>
  <si>
    <t>Werkpakketnaam</t>
  </si>
  <si>
    <t>De door u opgegeven staatssteunoplossing wordt bij de beoordeling nader getoetst.</t>
  </si>
  <si>
    <t>Functie medewerker(s)</t>
  </si>
  <si>
    <t>Steunpercentage</t>
  </si>
  <si>
    <r>
      <t xml:space="preserve">Op basis van de gekozen keuzeoptie kunt u deze kostensoort </t>
    </r>
    <r>
      <rPr>
        <u val="single"/>
        <sz val="11"/>
        <color theme="1"/>
        <rFont val="Calibri"/>
        <family val="2"/>
        <scheme val="minor"/>
      </rPr>
      <t>niet</t>
    </r>
    <r>
      <rPr>
        <sz val="11"/>
        <color theme="1"/>
        <rFont val="Calibri"/>
        <family val="2"/>
        <scheme val="minor"/>
      </rPr>
      <t xml:space="preserve"> hanteren. </t>
    </r>
  </si>
  <si>
    <t>Omschrijving kosten</t>
  </si>
  <si>
    <t>Gevraagde publieke steun</t>
  </si>
  <si>
    <t>Passende staatssteunoplossing?</t>
  </si>
  <si>
    <t>Totalen werkpakketten en kostensoorten gelijk?</t>
  </si>
  <si>
    <t>Sluit het totaal van de werkpakketten niet aan op het totaal van de kostensoorten? Ga dan voor de betreffende partner na of bij de kostenregels alle werkpakketten zijn ingevuld, of dat een werkpakketnaam is aangepast.</t>
  </si>
  <si>
    <t>Kostensoorten die niet van toepassing zijn op basis van de gekozen verantwoordingsoptie zijn per partner uitgegrijsd en bevatten geen kosten.</t>
  </si>
  <si>
    <t>Andere vrijstelling (licht toe)</t>
  </si>
  <si>
    <t>Artikel 25, 2e lid, onder b</t>
  </si>
  <si>
    <t>Artikel 25, 2e lid, onder c</t>
  </si>
  <si>
    <t>Artikel 25, 2e lid, onder d</t>
  </si>
  <si>
    <t>Gevraagde / te ontvangen publieke steun *</t>
  </si>
  <si>
    <t>Passende staatssteunoplossing (indicatie)? **</t>
  </si>
  <si>
    <t>Over de begrote overige kosten derden wordt automatisch een forfait berekend van 1%, voor kleine uitgaven &lt; € 250. Dat betekent dat deze kleine uitgaven niet als losse declaraties kunnen worden begroot noch gedeclareerd.</t>
  </si>
  <si>
    <r>
      <rPr>
        <b/>
        <sz val="18"/>
        <rFont val="Trebuchet MS"/>
        <family val="2"/>
      </rPr>
      <t>Samenvatting kostenbegroting</t>
    </r>
    <r>
      <rPr>
        <b/>
        <sz val="14"/>
        <rFont val="Trebuchet MS"/>
        <family val="2"/>
      </rPr>
      <t xml:space="preserve">
</t>
    </r>
    <r>
      <rPr>
        <sz val="14"/>
        <rFont val="Trebuchet MS"/>
        <family val="2"/>
      </rPr>
      <t>(deze twee tabellen worden automatisch gevuld, u hoeft hier niets in te vullen!)</t>
    </r>
  </si>
  <si>
    <t>Een vast uurtarief van € 55. De totale loonkosten per medewerker worden berekend door dit uurtarief te vermenigvuldigen met het aantal begrote projecturen. Het aantal  projecturen moet inzichtelijk kunnen worden gemaakt tijdens de projectperiode, aan de hand van een urenregistratie per medewerker. De medewerker moet in loondienst zijn bij de participerende rechtspersoon en tenminste het wettelijke loon ontvangen.</t>
  </si>
  <si>
    <t>Een vast uurtarief van € 67, waarin zowel loonkosten als overige kosten verdisconteerd zijn. Derhalve kunnen - bij gebruik van deze kostensoort - niet ook overige kosten los begroot worden. De totale loonkosten en overige kosten per medewerker worden berekend door dit uurtarief te vermenigvuldigen met het aantal begrote projecturen. Het aantal  projecturen moet inzichtelijk kunnen worden gemaakt tijdens de projectperiode, aan de hand van een urenregistratie per medewerker. De medewerker moet in loondienst zijn bij de participerende rechtspersoon en tenminste het wettelijke loon ontvangen.</t>
  </si>
  <si>
    <t>Een vast maandbedrag van € 7.800 voor een medewerker die de duur van een standaard werkweek aan het project werkt. Dit vaste bedrag kan naar rato van de ingezette uren per medewerker variëren. Het percentage van de beschikbare uren voor het project ten opzichte van een volledige werkweek wordt vastgelegd in een werkgeversdocument. Bij deze kostensoort geldt niet de verplichting om een afzonderlijke urenregistratie per medewerker bij te houden.</t>
  </si>
  <si>
    <t>Een vast maandbedrag van € 9.600 voor een medewerker die de duur van een standaard werkweek aan het project werkt. Dit vaste bedrag kan naar rato van de ingezette uren per medewerker variëren. Het percentage van de beschikbare uren voor het project ten opzichte van een volledige werkweek wordt vastgelegd in een werkgeversdocument. Bij deze kostensoort geldt niet de verplichting om een afzonderlijke urenregistratie per medewerker bij te houden.</t>
  </si>
  <si>
    <t>Alle direct aan de uitvoering van de projectactiviteiten gerelateerde uitgaven op basis van betaalde facturen en prestatiebewijzen. Hieronder vallen bijvoorbeeld de inhuur van externen, de aankoop van machines en materialen, kosten voor communicatie-activiteiten en toerekenbare kosten van personeelsdeclaraties voor reis- en verblijfskosten.</t>
  </si>
  <si>
    <t>Integrale Kostensystematiek (IKS) is een manier om directe en indirecte kosten toe te rekenen aan kostendragers, zoals arbeidsuren of machine-uren. Deze kostensoort kan uitsluitend worden begroot door kennisinstellingen en de systematiek dient door RVO te zijn goedgekeurd. Deze kostensoort is zowel bij optie 1 als 3 toegestaan. Echter, bij optie 3 mogen voor geen enkele partner, dus ook niet voor de kennisinstelling, externe kosten begroot worden. De totale loonkosten per medewerker worden berekend door het tarief dat voortkomt uit de systematiek voor de medewerker/functiegroep te vermenigvuldigen met het aantal begrote projecturen. Het aantal  projecturen moet inzichtelijk kunnen worden gemaakt tijdens de projectperiode, aan de hand van een urenregistratie per medewerker.</t>
  </si>
  <si>
    <t>Een forfait voor de berekening van de loonkosten. Hierbij wordt 23% berekend over de begrote overige kosten. Bij deze kostensoort geldt niet de verplichting om een afzonderlijke urenregistratie per medewerker bij te houden. Let op: Deze variant kan alleen als deze door alle partners wordt gekozen! Een individuele keuze van één of enkele partners is niet mogelijk.</t>
  </si>
  <si>
    <t>Kosten van apparatuur, machines en uitrusting die al voor aanvang van de projectperiode in bezit zijn van een projectpartner. De kosten kunnen worden begroot, voor zover en zolang zij worden gebruikt voor het project. Wanneer deze apparatuur, machines en uitrusting niet tijdens hun volledige levensduur voor het project worden gebruikt, worden alleen de afschrijvingskosten overeenstemmend met de looptijd van het project berekend volgens algemeen erkende boekhoudkundige beginselen, als in aanmerking komende kosten beschouwd. Het moet gaan om activa waarover u economisch risico loopt (geen huur of operational lease).</t>
  </si>
  <si>
    <t>Aantal maanden inzet medewerker(s) totaal</t>
  </si>
  <si>
    <t>Aantal maanden gebruik binnen de projectperiode</t>
  </si>
  <si>
    <t>Bijdrage in natura kent onderscheid tussen bijdrage in natura in de vorm van goederen, diensten en grond/onroerend goed. Goederen kunnen als bijdrage in natura in het project worden ingebracht, als hierover niet (meer) wordt afgeschreven. De waarde moet op onafhankelijke wijze worden bepaald. Daarnaast moet ook een toerekening plaatsvinden die gebaseerd is op het gebruik van de machine binnen het project ten opzichte van de werkelijke bezetting. Bij bijdrage in natura in de vorm van diensten gaat het om eigen arbeid van personen die niet worden verloond. Dit komt voor bij - zelfstandigen die geen bruto loon ontvangen, waarbij voor de aangifte inkomstenbelasting sprake is van ‘winst uit onderneming’, DGA's die niet worden  verloond (bijvoorbeeld in V.O.F.’s, maatschappen of eenmanszaken en meewerkende echtgeno(o)t(e). De kosten van de door een subsidieontvanger verrichte eigen arbeid ten behoeve van het project worden berekend door het aantal uren dat de betrokken persoon ten behoeve van het project heeft gemaakt te vermenigvuldigen met een vast uurtarief van € 55. Bij bijdrage in natura in de vorm van grond/onroerend goed gaat het om grond of onroerend goed dat al voor aanvang van de projectperiode in bezit is van een projectpartner en wordt ingebracht in het project. De waarde van de grond of het onroerend goed mag niet hoger zijn dan de normale marktwaarde. De waarde wordt objectief bepaald, bijvoorbeeld op basis van de WOZ-waarde op het moment van inbreng of op basis van een verklaring van een onafhankelijke en professionele deskundige. Als de gemeente grond inbrengt kan de waarde ook gebaseerd worden op een recent raadsbesluit waarin grondprijs vastgesteld is. Let op: de kosten van de ingebrachte grond (bebouwd of onbebouwd) die meer bedragen dan 10% van de totale subsidiabele uitgaven van het project, zijn niet subsidiabel. Let op: De betaalde overheidssteun aan een project dat bijdragen in natura bevat, mag aan het einde van het project namelijk niet hoger zijn dan de totale subsidiabele uitgaven exclusief de bijdragen in natura.</t>
  </si>
  <si>
    <r>
      <t xml:space="preserve">Gebruik de aangegeven financieringscategorieën om de voorziene financiering van uw kosten weer te geven. Voeg geen eigen categorieën toe.  
- Met 'gevraagde subsidie' wordt de subsidie bedoeld die u met dit project bij het programma aanvraagt. 
- Met 'eigen bijdrage' wordt de bijdrage bedoeld die u als projectdeelnemer uit eigen middelen financiert. Bent u een publiekrechtelijke organisatie? Vul dit bedrag dan in bij 'Eigen bijdrage publiek'. Bent u een privaatrechtelijke organisatie? Vul dit bedrag dan in bij 'Eigen bijdrage privaat'.
- Met 'Overige publieke financiering' wordt bedoeld een bijdrage van publiekrechtelijke organisaties die geen deelnemer in het project zijn (en dus geen kosten opvoeren voor subsidie), anders dan de in deze aanvraag aangevraagde subsidie. Dit kan bijvoorbeeld een bijdrage van andere overheden zijn in de vorm van subsidie, of een externe bijdrage van een kennisinstelling die geen deelnemer is in het project.
- Met ‘Overige private financiering’ wordt bedoeld een bijdrage (om-niet) van private partijen die geen deelnemer in het project zijn (en dus geen kosten opvoeren voor subsidie).
</t>
    </r>
    <r>
      <rPr>
        <u val="single"/>
        <sz val="10"/>
        <color theme="1" tint="0.24998000264167786"/>
        <rFont val="Trebuchet MS"/>
        <family val="2"/>
      </rPr>
      <t>Let op</t>
    </r>
    <r>
      <rPr>
        <sz val="10"/>
        <color theme="1" tint="0.24998000264167786"/>
        <rFont val="Trebuchet MS"/>
        <family val="2"/>
      </rPr>
      <t>: de financiering kan in een openstelling gemaximeerd zijn op een percentage van de kosten of een absoluut bedrag. Dergelijke restricties zijn niet in het format verwerkt.</t>
    </r>
  </si>
  <si>
    <t>Optie 2: Alle partners begroten de loonkosten als forfait van 23% over de overige directe kosten</t>
  </si>
  <si>
    <t>Optie 3: Alle partners begroten alle projectkosten via een all-in uurtarief of maandbedrag</t>
  </si>
  <si>
    <t>Besloten vennootschap</t>
  </si>
  <si>
    <t>Commanditair vennootschap (CV)</t>
  </si>
  <si>
    <t>Coöperatie en onderlinge waarborgmaatschappij</t>
  </si>
  <si>
    <t>Europees economisch samenwerkingsverband (EESV)</t>
  </si>
  <si>
    <t>Europese coöperatieve vennootschap (SCE)</t>
  </si>
  <si>
    <t>Europese naamloze vennootschap (SE)</t>
  </si>
  <si>
    <t>Kerkgenootschap</t>
  </si>
  <si>
    <t>Maatschap</t>
  </si>
  <si>
    <t>Naamloze vennootschap (NV)</t>
  </si>
  <si>
    <t>Vennootschap onder firma (VOF)</t>
  </si>
  <si>
    <t>Forfait kleine uitgaven &lt; € 250 (1% Overige kosten derden)</t>
  </si>
  <si>
    <t>Tarief/prijs</t>
  </si>
  <si>
    <t>Restwaarde</t>
  </si>
  <si>
    <t>Naam Partner 2:</t>
  </si>
  <si>
    <t>Naam Partner 3:</t>
  </si>
  <si>
    <t>Naam Partner 4:</t>
  </si>
  <si>
    <t>Naam Partner 5:</t>
  </si>
  <si>
    <t>Naam Partner 6:</t>
  </si>
  <si>
    <t>Naam Partner 7:</t>
  </si>
  <si>
    <t>Naam Partner 8:</t>
  </si>
  <si>
    <t>Naam Partner 9:</t>
  </si>
  <si>
    <t>Naam Partner 10:</t>
  </si>
  <si>
    <t>Naam Partner 11:</t>
  </si>
  <si>
    <t>Naam Partner 12:</t>
  </si>
  <si>
    <t>Naam Partner 13:</t>
  </si>
  <si>
    <t>Naam Partner 14:</t>
  </si>
  <si>
    <t>Naam Partner 15:</t>
  </si>
  <si>
    <t>Naam Partner 16:</t>
  </si>
  <si>
    <t>Naam Partner 17:</t>
  </si>
  <si>
    <t>Naam Partner 18:</t>
  </si>
  <si>
    <t>Naam Partner 19:</t>
  </si>
  <si>
    <t>Naam Partner 20:</t>
  </si>
  <si>
    <t>Gemeente</t>
  </si>
  <si>
    <t>Provincie</t>
  </si>
  <si>
    <t>Waterschap</t>
  </si>
  <si>
    <t>Overige publieke organisatie</t>
  </si>
  <si>
    <t>Overige private organisatie</t>
  </si>
  <si>
    <t>Optie 1: Alle partners begroten de kostensoorten onder loonkosten en/of overige kosten als aparte kostensoorten</t>
  </si>
  <si>
    <t>Percentage werkzaam voor project</t>
  </si>
  <si>
    <t>Functiegroep conform tarieventabel</t>
  </si>
  <si>
    <t>Eenheid/aantal</t>
  </si>
  <si>
    <t>Niet van toepassing</t>
  </si>
  <si>
    <t>Instructie begrotingsformat JTF-aanvraag 2021-2027</t>
  </si>
  <si>
    <t>Versie oktober 2022</t>
  </si>
  <si>
    <t>Loonverletkosten</t>
  </si>
  <si>
    <t>De loonverletkosten worden berekend door het aantal aan opleiding te besteden uren te vermenigvuldigen met een vast uurtarief van € 23,91.</t>
  </si>
  <si>
    <r>
      <t xml:space="preserve">Elke aanvrager dient een staatssteunanalyse in te vullen. Hiermee toont u aan dat de gevraagde subsidie (eventueel aangevuld met overige publieke financiering) past binnen de steunruimte die voor u geldt. Voor JTF kan staatssteun worden gerechtvaardigd door de artikelen 14, 15, 17, 18, 22, 25, 26, 27, 28, 29, 30, 31, 32, 33, 34, 35, 36, 37, 38, 39, 40, 41, 42, 43, 45, 46, 47, 48, 49 52, 53, 56, 56ter en 56quater van de Algemene groepsvrijstellingsverordening (AGVV). De steunruimte kan per werkpakket verschillen, vandaar dat u de staatssteunanalyse op niveau van werkpakket in dient te vullen. Kies per werkpakket één type staatssteungrondslag, te weten een verwijzing naar het betreffende artikel uit de AGVV, waar mogelijk naar een specifieke lid daarbinnen. 
De steunruimte wordt berekend door het steunpercentage behorende bij het staatssteunartikel te vermenigvuldigen met de kosten van het werkpakket. Vult u hiervoor het steunpercentage in. Wordt de steunruimte anders bepaald, vult u dan het percentage zo in dat de hoogte van de steunruimte goed wordt weergegeven inclusief melding hiervan in de toelichting. 
</t>
    </r>
    <r>
      <rPr>
        <u val="single"/>
        <sz val="10"/>
        <color theme="1" tint="0.24998000264167786"/>
        <rFont val="Trebuchet MS"/>
        <family val="2"/>
      </rPr>
      <t>Let op</t>
    </r>
    <r>
      <rPr>
        <sz val="10"/>
        <color theme="1" tint="0.24998000264167786"/>
        <rFont val="Trebuchet MS"/>
        <family val="2"/>
      </rPr>
      <t xml:space="preserve">: de staatssteunoplossing dient passend te zijn. Een staatssteunoplossing is passend als de gevraagde / te ontvangen publieke steun (gevraagde subsidie en overige publieke financiering) niet hoger is dan de totale steunruimte.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</si>
</sst>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quot;€&quot;\ #,##0.00"/>
    <numFmt numFmtId="165" formatCode="#;;"/>
    <numFmt numFmtId="166" formatCode="_ * #,##0_ ;_ * \-#,##0_ ;_ * &quot;-&quot;??_ ;_ @_ "/>
    <numFmt numFmtId="177" formatCode="General"/>
    <numFmt numFmtId="178" formatCode="0"/>
  </numFmts>
  <fonts count="61">
    <font>
      <sz val="11"/>
      <color theme="1"/>
      <name val="Calibri"/>
      <family val="2"/>
      <scheme val="minor"/>
    </font>
    <font>
      <sz val="10"/>
      <name val="Arial"/>
      <family val="2"/>
    </font>
    <font>
      <b/>
      <sz val="11"/>
      <color theme="1"/>
      <name val="Calibri"/>
      <family val="2"/>
      <scheme val="minor"/>
    </font>
    <font>
      <sz val="10"/>
      <color theme="1"/>
      <name val="Trebuchet MS"/>
      <family val="2"/>
    </font>
    <font>
      <b/>
      <u val="single"/>
      <sz val="10"/>
      <name val="Trebuchet MS"/>
      <family val="2"/>
    </font>
    <font>
      <sz val="10"/>
      <name val="Trebuchet MS"/>
      <family val="2"/>
    </font>
    <font>
      <sz val="10"/>
      <color theme="1"/>
      <name val="Arial"/>
      <family val="2"/>
    </font>
    <font>
      <b/>
      <sz val="10"/>
      <color theme="1"/>
      <name val="Trebuchet MS"/>
      <family val="2"/>
    </font>
    <font>
      <b/>
      <sz val="10"/>
      <name val="Trebuchet MS"/>
      <family val="2"/>
    </font>
    <font>
      <sz val="10"/>
      <color theme="0"/>
      <name val="Trebuchet MS"/>
      <family val="2"/>
    </font>
    <font>
      <sz val="8"/>
      <name val="Calibri"/>
      <family val="2"/>
      <scheme val="minor"/>
    </font>
    <font>
      <b/>
      <u val="single"/>
      <sz val="14"/>
      <name val="Trebuchet MS"/>
      <family val="2"/>
    </font>
    <font>
      <sz val="11"/>
      <color theme="0"/>
      <name val="Calibri"/>
      <family val="2"/>
      <scheme val="minor"/>
    </font>
    <font>
      <b/>
      <sz val="10"/>
      <color theme="0"/>
      <name val="Trebuchet MS"/>
      <family val="2"/>
    </font>
    <font>
      <u val="single"/>
      <sz val="11"/>
      <color theme="1"/>
      <name val="Calibri"/>
      <family val="2"/>
      <scheme val="minor"/>
    </font>
    <font>
      <i/>
      <sz val="10"/>
      <color theme="1"/>
      <name val="Trebuchet MS"/>
      <family val="2"/>
    </font>
    <font>
      <i/>
      <sz val="11"/>
      <color theme="1"/>
      <name val="Calibri"/>
      <family val="2"/>
      <scheme val="minor"/>
    </font>
    <font>
      <b/>
      <sz val="11"/>
      <color theme="1"/>
      <name val="Trebuchet MS"/>
      <family val="2"/>
    </font>
    <font>
      <sz val="11"/>
      <color theme="1"/>
      <name val="Trebuchet MS"/>
      <family val="2"/>
    </font>
    <font>
      <b/>
      <sz val="14"/>
      <name val="Trebuchet MS"/>
      <family val="2"/>
    </font>
    <font>
      <b/>
      <sz val="14"/>
      <color theme="1"/>
      <name val="Calibri"/>
      <family val="2"/>
      <scheme val="minor"/>
    </font>
    <font>
      <b/>
      <sz val="14"/>
      <name val="Calibri"/>
      <family val="2"/>
      <scheme val="minor"/>
    </font>
    <font>
      <sz val="11"/>
      <color theme="0"/>
      <name val="Trebuchet MS"/>
      <family val="2"/>
    </font>
    <font>
      <b/>
      <sz val="14"/>
      <color theme="1"/>
      <name val="Trebuchet MS"/>
      <family val="2"/>
    </font>
    <font>
      <b/>
      <sz val="16"/>
      <color theme="0"/>
      <name val="Trebuchet MS"/>
      <family val="2"/>
    </font>
    <font>
      <sz val="9"/>
      <color theme="1" tint="0.24998000264167786"/>
      <name val="Trebuchet MS"/>
      <family val="2"/>
    </font>
    <font>
      <i/>
      <sz val="11"/>
      <color theme="0"/>
      <name val="Calibri"/>
      <family val="2"/>
      <scheme val="minor"/>
    </font>
    <font>
      <b/>
      <sz val="13"/>
      <name val="Trebuchet MS"/>
      <family val="2"/>
    </font>
    <font>
      <sz val="14"/>
      <name val="Trebuchet MS"/>
      <family val="2"/>
    </font>
    <font>
      <b/>
      <sz val="18"/>
      <name val="Trebuchet MS"/>
      <family val="2"/>
    </font>
    <font>
      <i/>
      <sz val="13"/>
      <color theme="1"/>
      <name val="Calibri"/>
      <family val="2"/>
      <scheme val="minor"/>
    </font>
    <font>
      <sz val="13"/>
      <name val="Trebuchet MS"/>
      <family val="2"/>
    </font>
    <font>
      <b/>
      <sz val="12"/>
      <name val="Trebuchet MS"/>
      <family val="2"/>
    </font>
    <font>
      <sz val="10"/>
      <color theme="1" tint="0.24998000264167786"/>
      <name val="Trebuchet MS"/>
      <family val="2"/>
    </font>
    <font>
      <b/>
      <sz val="18"/>
      <color theme="1"/>
      <name val="Trebuchet MS"/>
      <family val="2"/>
    </font>
    <font>
      <i/>
      <sz val="12"/>
      <color theme="1"/>
      <name val="Calibri"/>
      <family val="2"/>
      <scheme val="minor"/>
    </font>
    <font>
      <i/>
      <sz val="11"/>
      <color theme="1" tint="0.24998000264167786"/>
      <name val="Calibri"/>
      <family val="2"/>
      <scheme val="minor"/>
    </font>
    <font>
      <b/>
      <sz val="11"/>
      <color theme="0"/>
      <name val="Calibri"/>
      <family val="2"/>
      <scheme val="minor"/>
    </font>
    <font>
      <b/>
      <sz val="14"/>
      <color theme="0"/>
      <name val="Calibri"/>
      <family val="2"/>
      <scheme val="minor"/>
    </font>
    <font>
      <sz val="14"/>
      <color theme="0"/>
      <name val="Trebuchet MS"/>
      <family val="2"/>
    </font>
    <font>
      <sz val="12"/>
      <color theme="0"/>
      <name val="Calibri"/>
      <family val="2"/>
      <scheme val="minor"/>
    </font>
    <font>
      <u val="single"/>
      <sz val="10"/>
      <color theme="1" tint="0.24998000264167786"/>
      <name val="Trebuchet MS"/>
      <family val="2"/>
    </font>
    <font>
      <b/>
      <sz val="16"/>
      <color theme="1"/>
      <name val="Trebuchet MS"/>
      <family val="2"/>
    </font>
    <font>
      <b/>
      <sz val="11"/>
      <color theme="1" tint="0.35"/>
      <name val="Calibri"/>
      <family val="2"/>
    </font>
    <font>
      <sz val="11"/>
      <color theme="1" tint="0.35"/>
      <name val="Calibri"/>
      <family val="2"/>
    </font>
    <font>
      <b/>
      <sz val="11"/>
      <color theme="1" tint="0.25"/>
      <name val="Calibri"/>
      <family val="2"/>
    </font>
    <font>
      <sz val="11"/>
      <color theme="1" tint="0.25"/>
      <name val="Calibri"/>
      <family val="2"/>
    </font>
    <font>
      <i/>
      <sz val="11"/>
      <color theme="1" tint="0.25"/>
      <name val="+mn-cs"/>
      <family val="2"/>
    </font>
    <font>
      <sz val="11"/>
      <color theme="1" tint="0.25"/>
      <name val="+mn-cs"/>
      <family val="2"/>
    </font>
    <font>
      <sz val="11"/>
      <color theme="0"/>
      <name val="Calibri"/>
      <family val="2"/>
    </font>
    <font>
      <b/>
      <sz val="10.5"/>
      <color theme="1" tint="0.25"/>
      <name val="Trebuchet MS"/>
      <family val="2"/>
    </font>
    <font>
      <sz val="10.5"/>
      <color theme="1" tint="0.25"/>
      <name val="Trebuchet MS"/>
      <family val="2"/>
    </font>
    <font>
      <b/>
      <sz val="10.5"/>
      <color rgb="FFFF0000"/>
      <name val="Trebuchet MS"/>
      <family val="2"/>
    </font>
    <font>
      <sz val="10.5"/>
      <color rgb="FFFF0000"/>
      <name val="Trebuchet MS"/>
      <family val="2"/>
    </font>
    <font>
      <sz val="10.5"/>
      <color rgb="FFFF0000"/>
      <name val="Calibri"/>
      <family val="2"/>
    </font>
    <font>
      <sz val="11"/>
      <color theme="1"/>
      <name val="Calibri"/>
      <family val="2"/>
    </font>
    <font>
      <u val="single"/>
      <sz val="10.5"/>
      <color theme="1" tint="0.25"/>
      <name val="Trebuchet MS"/>
      <family val="2"/>
    </font>
    <font>
      <u val="single"/>
      <sz val="11"/>
      <color theme="1" tint="0.25"/>
      <name val="Calibri"/>
      <family val="2"/>
    </font>
    <font>
      <i/>
      <sz val="11"/>
      <color theme="1" tint="0.25"/>
      <name val="Calibri"/>
      <family val="2"/>
    </font>
    <font>
      <u val="single"/>
      <sz val="11"/>
      <color theme="1" tint="0.25"/>
      <name val="+mn-cs"/>
      <family val="2"/>
    </font>
    <font>
      <u val="single"/>
      <sz val="11"/>
      <color theme="1" tint="0.35"/>
      <name val="Calibri"/>
      <family val="2"/>
    </font>
  </fonts>
  <fills count="14">
    <fill>
      <patternFill/>
    </fill>
    <fill>
      <patternFill patternType="gray125"/>
    </fill>
    <fill>
      <patternFill patternType="solid">
        <fgColor theme="0"/>
        <bgColor indexed="64"/>
      </patternFill>
    </fill>
    <fill>
      <patternFill patternType="solid">
        <fgColor theme="9" tint="0.7999799847602844"/>
        <bgColor indexed="64"/>
      </patternFill>
    </fill>
    <fill>
      <patternFill patternType="solid">
        <fgColor rgb="FFFFFF00"/>
        <bgColor indexed="64"/>
      </patternFill>
    </fill>
    <fill>
      <patternFill patternType="solid">
        <fgColor theme="9" tint="-0.24997000396251678"/>
        <bgColor indexed="64"/>
      </patternFill>
    </fill>
    <fill>
      <patternFill patternType="solid">
        <fgColor theme="9" tint="0.7999799847602844"/>
        <bgColor indexed="64"/>
      </patternFill>
    </fill>
    <fill>
      <patternFill patternType="solid">
        <fgColor theme="9" tint="0.39998000860214233"/>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theme="9" tint="0.39998000860214233"/>
        <bgColor indexed="64"/>
      </patternFill>
    </fill>
    <fill>
      <patternFill patternType="solid">
        <fgColor theme="0" tint="-0.04997999966144562"/>
        <bgColor indexed="64"/>
      </patternFill>
    </fill>
  </fills>
  <borders count="45">
    <border>
      <left/>
      <right/>
      <top/>
      <bottom/>
      <diagonal/>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right/>
      <top/>
      <bottom style="double"/>
    </border>
    <border>
      <left/>
      <right style="thin">
        <color theme="0"/>
      </right>
      <top/>
      <bottom style="thick">
        <color theme="0"/>
      </bottom>
    </border>
    <border>
      <left style="thin">
        <color theme="0"/>
      </left>
      <right style="thin">
        <color theme="0"/>
      </right>
      <top/>
      <bottom style="thick">
        <color theme="0"/>
      </bottom>
    </border>
    <border>
      <left style="thin">
        <color theme="0"/>
      </left>
      <right style="thin">
        <color theme="0"/>
      </right>
      <top style="thin">
        <color theme="0"/>
      </top>
      <bottom style="double">
        <color theme="0"/>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thin">
        <color theme="0"/>
      </left>
      <right/>
      <top/>
      <bottom/>
    </border>
    <border>
      <left/>
      <right style="thin">
        <color theme="0"/>
      </right>
      <top style="thin">
        <color theme="0"/>
      </top>
      <bottom style="double">
        <color theme="0"/>
      </bottom>
    </border>
    <border>
      <left/>
      <right/>
      <top style="thick">
        <color theme="0"/>
      </top>
      <bottom style="double">
        <color theme="0"/>
      </bottom>
    </border>
    <border>
      <left style="thin">
        <color theme="0"/>
      </left>
      <right style="thin">
        <color theme="0"/>
      </right>
      <top style="thick">
        <color theme="0"/>
      </top>
      <bottom style="double">
        <color theme="0"/>
      </bottom>
    </border>
    <border>
      <left/>
      <right/>
      <top style="double">
        <color theme="0"/>
      </top>
      <bottom/>
    </border>
    <border>
      <left/>
      <right/>
      <top style="double">
        <color theme="0"/>
      </top>
      <bottom style="thick">
        <color theme="0"/>
      </bottom>
    </border>
    <border>
      <left/>
      <right/>
      <top/>
      <bottom style="thick">
        <color theme="0"/>
      </bottom>
    </border>
    <border>
      <left/>
      <right style="thin">
        <color theme="0"/>
      </right>
      <top style="double">
        <color theme="0"/>
      </top>
      <bottom style="thick">
        <color theme="0"/>
      </bottom>
    </border>
    <border>
      <left/>
      <right/>
      <top style="thin">
        <color theme="0"/>
      </top>
      <bottom/>
    </border>
    <border>
      <left style="thin">
        <color theme="0"/>
      </left>
      <right/>
      <top style="thin">
        <color theme="0"/>
      </top>
      <bottom/>
    </border>
    <border>
      <left style="thin">
        <color theme="0"/>
      </left>
      <right/>
      <top style="thick">
        <color theme="0"/>
      </top>
      <bottom style="thin">
        <color theme="0"/>
      </bottom>
    </border>
    <border>
      <left/>
      <right/>
      <top style="thick">
        <color theme="0"/>
      </top>
      <bottom style="thin">
        <color theme="0"/>
      </bottom>
    </border>
    <border>
      <left/>
      <right style="thin">
        <color theme="0"/>
      </right>
      <top style="thick">
        <color theme="0"/>
      </top>
      <bottom style="thin">
        <color theme="0"/>
      </bottom>
    </border>
    <border>
      <left style="thin">
        <color theme="0"/>
      </left>
      <right/>
      <top style="thin">
        <color theme="0"/>
      </top>
      <bottom style="thin">
        <color theme="0"/>
      </bottom>
    </border>
    <border>
      <left/>
      <right/>
      <top style="thin">
        <color theme="0"/>
      </top>
      <bottom style="thin">
        <color theme="0"/>
      </bottom>
    </border>
    <border>
      <left style="thin">
        <color theme="0"/>
      </left>
      <right/>
      <top style="thin">
        <color theme="0"/>
      </top>
      <bottom style="double">
        <color theme="0"/>
      </bottom>
    </border>
    <border>
      <left/>
      <right/>
      <top style="thin">
        <color theme="0"/>
      </top>
      <bottom style="double">
        <color theme="0"/>
      </bottom>
    </border>
    <border>
      <left/>
      <right style="thin">
        <color theme="0"/>
      </right>
      <top style="thick">
        <color theme="0"/>
      </top>
      <bottom style="double">
        <color theme="0"/>
      </bottom>
    </border>
    <border>
      <left style="thin">
        <color theme="0"/>
      </left>
      <right/>
      <top/>
      <bottom style="thick">
        <color theme="0"/>
      </bottom>
    </border>
    <border>
      <left style="medium"/>
      <right/>
      <top/>
      <bottom/>
    </border>
    <border>
      <left style="medium"/>
      <right/>
      <top/>
      <bottom style="double"/>
    </border>
    <border>
      <left/>
      <right style="medium"/>
      <top/>
      <bottom/>
    </border>
    <border>
      <left/>
      <right style="medium"/>
      <top/>
      <bottom style="double"/>
    </border>
    <border>
      <left/>
      <right style="medium"/>
      <top/>
      <bottom style="medium"/>
    </border>
    <border>
      <left style="thin">
        <color theme="0"/>
      </left>
      <right/>
      <top style="thick">
        <color theme="0"/>
      </top>
      <bottom/>
    </border>
    <border>
      <left/>
      <right/>
      <top style="thick">
        <color theme="0"/>
      </top>
      <bottom/>
    </border>
    <border>
      <left/>
      <right/>
      <top/>
      <bottom style="thin">
        <color theme="0"/>
      </bottom>
    </border>
    <border>
      <left style="thin">
        <color theme="0"/>
      </left>
      <right/>
      <top/>
      <bottom style="thin">
        <color theme="0"/>
      </bottom>
    </border>
    <border>
      <left/>
      <right/>
      <top/>
      <bottom style="thick">
        <color rgb="FFF8F8F8"/>
      </bottom>
    </border>
    <border>
      <left style="thin">
        <color theme="0"/>
      </left>
      <right/>
      <top/>
      <bottom style="thick">
        <color rgb="FFF8F8F8"/>
      </bottom>
    </border>
    <border>
      <left/>
      <right style="thin">
        <color theme="0" tint="-0.04997999966144562"/>
      </right>
      <top style="thick">
        <color theme="0"/>
      </top>
      <bottom style="thin">
        <color theme="0"/>
      </bottom>
    </border>
    <border>
      <left/>
      <right style="thin">
        <color theme="0" tint="-0.04997999966144562"/>
      </right>
      <top style="thin">
        <color theme="0"/>
      </top>
      <bottom style="thin">
        <color theme="0"/>
      </bottom>
    </border>
    <border>
      <left/>
      <right style="thin">
        <color theme="0" tint="-0.04997999966144562"/>
      </right>
      <top style="thin">
        <color theme="0"/>
      </top>
      <bottom style="double">
        <color theme="0"/>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6" fillId="0" borderId="0">
      <alignment/>
      <protection/>
    </xf>
    <xf numFmtId="44" fontId="6" fillId="0" borderId="0" applyFont="0" applyFill="0" applyBorder="0" applyAlignment="0" applyProtection="0"/>
    <xf numFmtId="9" fontId="6" fillId="0" borderId="0" applyFont="0" applyFill="0" applyBorder="0" applyAlignment="0" applyProtection="0"/>
    <xf numFmtId="43" fontId="0" fillId="0" borderId="0" applyFont="0" applyFill="0" applyBorder="0" applyAlignment="0" applyProtection="0"/>
  </cellStyleXfs>
  <cellXfs count="266">
    <xf numFmtId="0" fontId="0" fillId="0" borderId="0" xfId="0"/>
    <xf numFmtId="0" fontId="3" fillId="0" borderId="0" xfId="0" applyFont="1"/>
    <xf numFmtId="0" fontId="2" fillId="0" borderId="0" xfId="0" applyFont="1"/>
    <xf numFmtId="0" fontId="4" fillId="0" borderId="0" xfId="0" applyFont="1"/>
    <xf numFmtId="0" fontId="5" fillId="0" borderId="0" xfId="0" applyFont="1"/>
    <xf numFmtId="0" fontId="12" fillId="0" borderId="0" xfId="0" applyFont="1"/>
    <xf numFmtId="0" fontId="13" fillId="0" borderId="0" xfId="0" applyFont="1"/>
    <xf numFmtId="44" fontId="7" fillId="0" borderId="0" xfId="0" applyNumberFormat="1" applyFont="1" applyAlignment="1">
      <alignment horizontal="right"/>
    </xf>
    <xf numFmtId="44" fontId="2" fillId="0" borderId="0" xfId="0" applyNumberFormat="1" applyFont="1"/>
    <xf numFmtId="44" fontId="3" fillId="0" borderId="0" xfId="0" applyNumberFormat="1" applyFont="1"/>
    <xf numFmtId="44" fontId="0" fillId="0" borderId="0" xfId="0" applyNumberFormat="1"/>
    <xf numFmtId="44" fontId="7" fillId="0" borderId="0" xfId="0" applyNumberFormat="1" applyFont="1"/>
    <xf numFmtId="164" fontId="3" fillId="0" borderId="0" xfId="0" applyNumberFormat="1" applyFont="1" applyAlignment="1">
      <alignment horizontal="center"/>
    </xf>
    <xf numFmtId="164" fontId="7" fillId="0" borderId="0" xfId="0" applyNumberFormat="1" applyFont="1" applyAlignment="1">
      <alignment horizontal="right"/>
    </xf>
    <xf numFmtId="44" fontId="2" fillId="0" borderId="0" xfId="0" applyNumberFormat="1" applyFont="1" applyAlignment="1">
      <alignment horizontal="right"/>
    </xf>
    <xf numFmtId="0" fontId="8" fillId="0" borderId="0" xfId="0" applyFont="1"/>
    <xf numFmtId="44" fontId="8" fillId="0" borderId="0" xfId="0" applyNumberFormat="1" applyFont="1"/>
    <xf numFmtId="0" fontId="3" fillId="2" borderId="0" xfId="0" applyFont="1" applyFill="1"/>
    <xf numFmtId="10" fontId="0" fillId="0" borderId="0" xfId="0" applyNumberFormat="1"/>
    <xf numFmtId="44" fontId="13" fillId="0" borderId="0" xfId="0" applyNumberFormat="1" applyFont="1"/>
    <xf numFmtId="0" fontId="11" fillId="0" borderId="0" xfId="0" applyFont="1"/>
    <xf numFmtId="0" fontId="3" fillId="0" borderId="0" xfId="22" applyFont="1">
      <alignment/>
      <protection/>
    </xf>
    <xf numFmtId="44" fontId="3" fillId="0" borderId="0" xfId="22" applyNumberFormat="1" applyFont="1">
      <alignment/>
      <protection/>
    </xf>
    <xf numFmtId="44" fontId="5" fillId="3" borderId="1" xfId="0" applyNumberFormat="1" applyFont="1" applyFill="1" applyBorder="1"/>
    <xf numFmtId="44" fontId="5" fillId="3" borderId="2" xfId="0" applyNumberFormat="1" applyFont="1" applyFill="1" applyBorder="1"/>
    <xf numFmtId="0" fontId="15" fillId="0" borderId="0" xfId="22" applyFont="1">
      <alignment/>
      <protection/>
    </xf>
    <xf numFmtId="10" fontId="15" fillId="0" borderId="0" xfId="22" applyNumberFormat="1" applyFont="1">
      <alignment/>
      <protection/>
    </xf>
    <xf numFmtId="0" fontId="16" fillId="0" borderId="0" xfId="0" applyFont="1"/>
    <xf numFmtId="0" fontId="7" fillId="2" borderId="0" xfId="0" applyFont="1" applyFill="1"/>
    <xf numFmtId="0" fontId="3" fillId="0" borderId="0" xfId="0" applyFont="1" applyAlignment="1">
      <alignment horizontal="left"/>
    </xf>
    <xf numFmtId="0" fontId="23" fillId="2" borderId="0" xfId="0" applyFont="1" applyFill="1"/>
    <xf numFmtId="0" fontId="26" fillId="0" borderId="0" xfId="0" applyFont="1"/>
    <xf numFmtId="0" fontId="18" fillId="2" borderId="0" xfId="0" applyFont="1" applyFill="1"/>
    <xf numFmtId="0" fontId="20" fillId="0" borderId="0" xfId="0" applyFont="1"/>
    <xf numFmtId="0" fontId="20" fillId="0" borderId="0" xfId="0" applyFont="1" applyAlignment="1">
      <alignment horizontal="left"/>
    </xf>
    <xf numFmtId="44" fontId="21" fillId="0" borderId="0" xfId="0" applyNumberFormat="1" applyFont="1" applyAlignment="1">
      <alignment vertical="center"/>
    </xf>
    <xf numFmtId="0" fontId="27" fillId="0" borderId="3" xfId="0" applyFont="1" applyBorder="1" applyAlignment="1">
      <alignment horizontal="left" vertical="top" wrapText="1"/>
    </xf>
    <xf numFmtId="0" fontId="32" fillId="0" borderId="0" xfId="22" applyFont="1" applyAlignment="1">
      <alignment vertical="center" wrapText="1"/>
      <protection/>
    </xf>
    <xf numFmtId="0" fontId="30" fillId="0" borderId="0" xfId="0" applyFont="1" applyAlignment="1">
      <alignment horizontal="left" vertical="top" wrapText="1"/>
    </xf>
    <xf numFmtId="0" fontId="4" fillId="0" borderId="3" xfId="0" applyFont="1" applyBorder="1"/>
    <xf numFmtId="0" fontId="3" fillId="0" borderId="3" xfId="0" applyFont="1" applyBorder="1"/>
    <xf numFmtId="44" fontId="3" fillId="0" borderId="3" xfId="0" applyNumberFormat="1" applyFont="1" applyBorder="1"/>
    <xf numFmtId="44" fontId="0" fillId="0" borderId="3" xfId="0" applyNumberFormat="1" applyBorder="1"/>
    <xf numFmtId="0" fontId="8" fillId="0" borderId="3" xfId="0" applyFont="1" applyBorder="1"/>
    <xf numFmtId="44" fontId="8" fillId="0" borderId="3" xfId="0" applyNumberFormat="1" applyFont="1" applyBorder="1"/>
    <xf numFmtId="0" fontId="0" fillId="0" borderId="3" xfId="0" applyBorder="1"/>
    <xf numFmtId="0" fontId="36" fillId="0" borderId="0" xfId="0" applyFont="1"/>
    <xf numFmtId="0" fontId="2" fillId="4" borderId="0" xfId="0" applyFont="1" applyFill="1"/>
    <xf numFmtId="0" fontId="36" fillId="0" borderId="0" xfId="0" applyFont="1" quotePrefix="1"/>
    <xf numFmtId="0" fontId="36" fillId="0" borderId="0" xfId="0" applyFont="1" applyAlignment="1">
      <alignment horizontal="left" indent="2"/>
    </xf>
    <xf numFmtId="0" fontId="24" fillId="5" borderId="0" xfId="0" applyFont="1" applyFill="1"/>
    <xf numFmtId="0" fontId="13" fillId="5" borderId="4" xfId="0" applyFont="1" applyFill="1" applyBorder="1"/>
    <xf numFmtId="0" fontId="13" fillId="5" borderId="5" xfId="0" applyFont="1" applyFill="1" applyBorder="1" applyAlignment="1">
      <alignment wrapText="1"/>
    </xf>
    <xf numFmtId="0" fontId="3" fillId="6" borderId="0" xfId="0" applyFont="1" applyFill="1" applyAlignment="1">
      <alignment horizontal="left" vertical="center"/>
    </xf>
    <xf numFmtId="0" fontId="3" fillId="7" borderId="0" xfId="0" applyFont="1" applyFill="1" applyAlignment="1">
      <alignment horizontal="left" vertical="center"/>
    </xf>
    <xf numFmtId="0" fontId="24" fillId="5" borderId="4" xfId="0" applyFont="1" applyFill="1" applyBorder="1" applyAlignment="1">
      <alignment wrapText="1"/>
    </xf>
    <xf numFmtId="0" fontId="13" fillId="5" borderId="4" xfId="0" applyFont="1" applyFill="1" applyBorder="1" applyAlignment="1">
      <alignment wrapText="1"/>
    </xf>
    <xf numFmtId="0" fontId="13" fillId="8" borderId="1" xfId="0" applyFont="1" applyFill="1" applyBorder="1"/>
    <xf numFmtId="0" fontId="13" fillId="8" borderId="6" xfId="0" applyFont="1" applyFill="1" applyBorder="1"/>
    <xf numFmtId="44" fontId="5" fillId="3" borderId="6" xfId="0" applyNumberFormat="1" applyFont="1" applyFill="1" applyBorder="1"/>
    <xf numFmtId="165" fontId="38" fillId="9" borderId="7" xfId="0" applyNumberFormat="1" applyFont="1" applyFill="1" applyBorder="1" applyAlignment="1">
      <alignment vertical="top"/>
    </xf>
    <xf numFmtId="0" fontId="39" fillId="9" borderId="8" xfId="0" applyFont="1" applyFill="1" applyBorder="1"/>
    <xf numFmtId="165" fontId="38" fillId="9" borderId="9" xfId="0" applyNumberFormat="1" applyFont="1" applyFill="1" applyBorder="1" applyAlignment="1">
      <alignment vertical="top"/>
    </xf>
    <xf numFmtId="165" fontId="40" fillId="9" borderId="0" xfId="0" applyNumberFormat="1" applyFont="1" applyFill="1" applyAlignment="1">
      <alignment vertical="center"/>
    </xf>
    <xf numFmtId="0" fontId="40" fillId="9" borderId="0" xfId="0" applyFont="1" applyFill="1" applyAlignment="1">
      <alignment horizontal="left"/>
    </xf>
    <xf numFmtId="0" fontId="40" fillId="9" borderId="3" xfId="0" applyFont="1" applyFill="1" applyBorder="1" applyAlignment="1">
      <alignment horizontal="left"/>
    </xf>
    <xf numFmtId="0" fontId="38" fillId="9" borderId="10" xfId="0" applyFont="1" applyFill="1" applyBorder="1"/>
    <xf numFmtId="0" fontId="38" fillId="9" borderId="11" xfId="0" applyFont="1" applyFill="1" applyBorder="1" applyAlignment="1">
      <alignment horizontal="left"/>
    </xf>
    <xf numFmtId="0" fontId="3" fillId="0" borderId="0" xfId="0" applyFont="1" applyAlignment="1">
      <alignment horizontal="left" vertical="center"/>
    </xf>
    <xf numFmtId="0" fontId="9" fillId="9" borderId="0" xfId="0" applyFont="1" applyFill="1" applyAlignment="1">
      <alignment horizontal="left" vertical="center"/>
    </xf>
    <xf numFmtId="0" fontId="13" fillId="9" borderId="0" xfId="0" applyFont="1" applyFill="1"/>
    <xf numFmtId="0" fontId="13" fillId="9" borderId="12" xfId="0" applyFont="1" applyFill="1" applyBorder="1" applyAlignment="1">
      <alignment wrapText="1"/>
    </xf>
    <xf numFmtId="0" fontId="13" fillId="9" borderId="12" xfId="0" applyFont="1" applyFill="1" applyBorder="1"/>
    <xf numFmtId="44" fontId="5" fillId="3" borderId="13" xfId="0" applyNumberFormat="1" applyFont="1" applyFill="1" applyBorder="1"/>
    <xf numFmtId="0" fontId="5" fillId="3" borderId="14" xfId="0" applyFont="1" applyFill="1" applyBorder="1"/>
    <xf numFmtId="44" fontId="5" fillId="3" borderId="15" xfId="0" applyNumberFormat="1" applyFont="1" applyFill="1" applyBorder="1"/>
    <xf numFmtId="0" fontId="13" fillId="9" borderId="16" xfId="0" applyFont="1" applyFill="1" applyBorder="1"/>
    <xf numFmtId="0" fontId="13" fillId="5" borderId="17" xfId="0" applyFont="1" applyFill="1" applyBorder="1"/>
    <xf numFmtId="0" fontId="37" fillId="9" borderId="16" xfId="0" applyFont="1" applyFill="1" applyBorder="1"/>
    <xf numFmtId="0" fontId="37" fillId="9" borderId="16" xfId="0" applyFont="1" applyFill="1" applyBorder="1" applyAlignment="1">
      <alignment horizontal="center"/>
    </xf>
    <xf numFmtId="0" fontId="13" fillId="5" borderId="18" xfId="0" applyFont="1" applyFill="1" applyBorder="1"/>
    <xf numFmtId="0" fontId="13" fillId="5" borderId="19" xfId="0" applyFont="1" applyFill="1" applyBorder="1"/>
    <xf numFmtId="0" fontId="20" fillId="10" borderId="0" xfId="0" applyFont="1" applyFill="1"/>
    <xf numFmtId="0" fontId="20" fillId="10" borderId="0" xfId="0" applyFont="1" applyFill="1" applyAlignment="1">
      <alignment horizontal="left"/>
    </xf>
    <xf numFmtId="44" fontId="21" fillId="10" borderId="0" xfId="0" applyNumberFormat="1" applyFont="1" applyFill="1" applyAlignment="1">
      <alignment vertical="center"/>
    </xf>
    <xf numFmtId="0" fontId="0" fillId="10" borderId="0" xfId="0" applyFill="1"/>
    <xf numFmtId="0" fontId="30" fillId="10" borderId="3" xfId="0" applyFont="1" applyFill="1" applyBorder="1" applyAlignment="1">
      <alignment horizontal="right" vertical="top" wrapText="1"/>
    </xf>
    <xf numFmtId="0" fontId="19" fillId="10" borderId="0" xfId="0" applyFont="1" applyFill="1" applyAlignment="1">
      <alignment horizontal="left" vertical="top" wrapText="1"/>
    </xf>
    <xf numFmtId="0" fontId="11" fillId="10" borderId="0" xfId="0" applyFont="1" applyFill="1"/>
    <xf numFmtId="0" fontId="5" fillId="10" borderId="0" xfId="0" applyFont="1" applyFill="1"/>
    <xf numFmtId="0" fontId="18" fillId="6" borderId="0" xfId="0" applyFont="1" applyFill="1" applyProtection="1">
      <protection locked="0"/>
    </xf>
    <xf numFmtId="49" fontId="18" fillId="6" borderId="0" xfId="0" applyNumberFormat="1" applyFont="1" applyFill="1" applyProtection="1">
      <protection locked="0"/>
    </xf>
    <xf numFmtId="0" fontId="18" fillId="7" borderId="0" xfId="0" applyFont="1" applyFill="1" applyProtection="1">
      <protection locked="0"/>
    </xf>
    <xf numFmtId="0" fontId="5" fillId="7" borderId="20" xfId="0" applyFont="1" applyFill="1" applyBorder="1" applyProtection="1">
      <protection locked="0"/>
    </xf>
    <xf numFmtId="0" fontId="5" fillId="3" borderId="21" xfId="0" applyFont="1" applyFill="1" applyBorder="1" applyProtection="1">
      <protection locked="0"/>
    </xf>
    <xf numFmtId="0" fontId="3" fillId="7" borderId="20" xfId="0" applyFont="1" applyFill="1" applyBorder="1" applyProtection="1">
      <protection locked="0"/>
    </xf>
    <xf numFmtId="44" fontId="3" fillId="3" borderId="21" xfId="20" applyFont="1" applyFill="1" applyBorder="1" applyProtection="1">
      <protection locked="0"/>
    </xf>
    <xf numFmtId="44" fontId="5" fillId="3" borderId="21" xfId="0" applyNumberFormat="1" applyFont="1" applyFill="1" applyBorder="1" applyProtection="1">
      <protection locked="0"/>
    </xf>
    <xf numFmtId="0" fontId="3" fillId="3" borderId="21" xfId="0" applyFont="1" applyFill="1" applyBorder="1" applyAlignment="1" applyProtection="1">
      <alignment horizontal="center"/>
      <protection locked="0"/>
    </xf>
    <xf numFmtId="0" fontId="3" fillId="3" borderId="20" xfId="0" applyFont="1" applyFill="1" applyBorder="1" applyAlignment="1" applyProtection="1">
      <alignment horizontal="center"/>
      <protection locked="0"/>
    </xf>
    <xf numFmtId="0" fontId="5" fillId="3" borderId="21" xfId="0" applyFont="1" applyFill="1" applyBorder="1" applyAlignment="1" applyProtection="1">
      <alignment wrapText="1"/>
      <protection locked="0"/>
    </xf>
    <xf numFmtId="44" fontId="5" fillId="3" borderId="21" xfId="20" applyFont="1" applyFill="1" applyBorder="1" applyProtection="1">
      <protection locked="0"/>
    </xf>
    <xf numFmtId="44" fontId="5" fillId="3" borderId="1" xfId="0" applyNumberFormat="1" applyFont="1" applyFill="1" applyBorder="1" applyProtection="1">
      <protection locked="0"/>
    </xf>
    <xf numFmtId="44" fontId="5" fillId="3" borderId="6" xfId="0" applyNumberFormat="1" applyFont="1" applyFill="1" applyBorder="1" applyProtection="1">
      <protection locked="0"/>
    </xf>
    <xf numFmtId="0" fontId="5" fillId="3" borderId="22" xfId="0" applyFont="1" applyFill="1" applyBorder="1" applyProtection="1">
      <protection locked="0"/>
    </xf>
    <xf numFmtId="0" fontId="5" fillId="3" borderId="23" xfId="0" applyFont="1" applyFill="1" applyBorder="1" applyProtection="1">
      <protection locked="0"/>
    </xf>
    <xf numFmtId="0" fontId="5" fillId="3" borderId="24" xfId="0" applyFont="1" applyFill="1" applyBorder="1" applyProtection="1">
      <protection locked="0"/>
    </xf>
    <xf numFmtId="0" fontId="5" fillId="3" borderId="25" xfId="0" applyFont="1" applyFill="1" applyBorder="1" applyProtection="1">
      <protection locked="0"/>
    </xf>
    <xf numFmtId="0" fontId="5" fillId="3" borderId="26" xfId="0" applyFont="1" applyFill="1" applyBorder="1" applyProtection="1">
      <protection locked="0"/>
    </xf>
    <xf numFmtId="0" fontId="5" fillId="3" borderId="2" xfId="0" applyFont="1" applyFill="1" applyBorder="1" applyProtection="1">
      <protection locked="0"/>
    </xf>
    <xf numFmtId="0" fontId="5" fillId="3" borderId="27" xfId="0" applyFont="1" applyFill="1" applyBorder="1" applyProtection="1">
      <protection locked="0"/>
    </xf>
    <xf numFmtId="0" fontId="5" fillId="3" borderId="28" xfId="0" applyFont="1" applyFill="1" applyBorder="1" applyProtection="1">
      <protection locked="0"/>
    </xf>
    <xf numFmtId="0" fontId="5" fillId="3" borderId="13" xfId="0" applyFont="1" applyFill="1" applyBorder="1" applyProtection="1">
      <protection locked="0"/>
    </xf>
    <xf numFmtId="0" fontId="0" fillId="3" borderId="20" xfId="0" applyFill="1" applyBorder="1" applyAlignment="1" applyProtection="1">
      <alignment horizontal="center"/>
      <protection locked="0"/>
    </xf>
    <xf numFmtId="0" fontId="3" fillId="2" borderId="0" xfId="22" applyFont="1" applyFill="1">
      <alignment/>
      <protection/>
    </xf>
    <xf numFmtId="0" fontId="8" fillId="0" borderId="0" xfId="22" applyFont="1" applyAlignment="1">
      <alignment wrapText="1"/>
      <protection/>
    </xf>
    <xf numFmtId="0" fontId="17" fillId="0" borderId="0" xfId="22" applyFont="1" applyAlignment="1">
      <alignment vertical="center"/>
      <protection/>
    </xf>
    <xf numFmtId="0" fontId="12" fillId="0" borderId="0" xfId="0" applyFont="1" applyProtection="1">
      <protection locked="0"/>
    </xf>
    <xf numFmtId="0" fontId="0" fillId="0" borderId="0" xfId="0" applyProtection="1">
      <protection locked="0"/>
    </xf>
    <xf numFmtId="0" fontId="3" fillId="0" borderId="0" xfId="22" applyFont="1" applyProtection="1">
      <alignment/>
      <protection locked="0"/>
    </xf>
    <xf numFmtId="44" fontId="3" fillId="0" borderId="0" xfId="22" applyNumberFormat="1" applyFont="1" applyProtection="1">
      <alignment/>
      <protection locked="0"/>
    </xf>
    <xf numFmtId="0" fontId="5" fillId="3" borderId="24" xfId="0" applyFont="1" applyFill="1" applyBorder="1"/>
    <xf numFmtId="0" fontId="5" fillId="3" borderId="2" xfId="0" applyFont="1" applyFill="1" applyBorder="1"/>
    <xf numFmtId="0" fontId="5" fillId="3" borderId="13" xfId="0" applyFont="1" applyFill="1" applyBorder="1"/>
    <xf numFmtId="0" fontId="5" fillId="3" borderId="29" xfId="0" applyFont="1" applyFill="1" applyBorder="1"/>
    <xf numFmtId="0" fontId="42" fillId="0" borderId="0" xfId="0" applyFont="1"/>
    <xf numFmtId="0" fontId="13" fillId="9" borderId="4" xfId="22" applyFont="1" applyFill="1" applyBorder="1">
      <alignment/>
      <protection/>
    </xf>
    <xf numFmtId="1" fontId="3" fillId="3" borderId="2" xfId="22" applyNumberFormat="1" applyFont="1" applyFill="1" applyBorder="1" applyAlignment="1">
      <alignment horizontal="left" vertical="top" wrapText="1" indent="1"/>
      <protection/>
    </xf>
    <xf numFmtId="0" fontId="3" fillId="3" borderId="25" xfId="22" applyFont="1" applyFill="1" applyBorder="1" applyAlignment="1">
      <alignment horizontal="left" vertical="top" wrapText="1"/>
      <protection/>
    </xf>
    <xf numFmtId="0" fontId="3" fillId="3" borderId="25" xfId="22" applyFont="1" applyFill="1" applyBorder="1" applyAlignment="1">
      <alignment vertical="top" wrapText="1"/>
      <protection/>
    </xf>
    <xf numFmtId="0" fontId="18" fillId="0" borderId="0" xfId="0" applyFont="1" applyProtection="1">
      <protection locked="0"/>
    </xf>
    <xf numFmtId="0" fontId="0" fillId="11" borderId="0" xfId="0" applyFill="1"/>
    <xf numFmtId="10" fontId="5" fillId="3" borderId="21" xfId="21" applyNumberFormat="1" applyFont="1" applyFill="1" applyBorder="1" applyProtection="1">
      <protection locked="0"/>
    </xf>
    <xf numFmtId="0" fontId="13" fillId="9" borderId="30" xfId="0" applyFont="1" applyFill="1" applyBorder="1" applyAlignment="1">
      <alignment wrapText="1"/>
    </xf>
    <xf numFmtId="0" fontId="13" fillId="9" borderId="18" xfId="0" applyFont="1" applyFill="1" applyBorder="1" applyAlignment="1">
      <alignment wrapText="1"/>
    </xf>
    <xf numFmtId="0" fontId="3" fillId="3" borderId="21" xfId="0" applyFont="1" applyFill="1" applyBorder="1" applyAlignment="1" applyProtection="1">
      <alignment horizontal="left" wrapText="1"/>
      <protection locked="0"/>
    </xf>
    <xf numFmtId="0" fontId="3" fillId="3" borderId="20" xfId="0" applyFont="1" applyFill="1" applyBorder="1" applyAlignment="1" applyProtection="1">
      <alignment horizontal="left" wrapText="1"/>
      <protection locked="0"/>
    </xf>
    <xf numFmtId="0" fontId="40" fillId="9" borderId="0" xfId="0" applyFont="1" applyFill="1" applyAlignment="1">
      <alignment wrapText="1"/>
    </xf>
    <xf numFmtId="0" fontId="13" fillId="5" borderId="0" xfId="0" applyFont="1" applyFill="1" applyAlignment="1">
      <alignment wrapText="1"/>
    </xf>
    <xf numFmtId="0" fontId="13" fillId="5" borderId="12" xfId="0" applyFont="1" applyFill="1" applyBorder="1"/>
    <xf numFmtId="0" fontId="27" fillId="10" borderId="3" xfId="0" applyFont="1" applyFill="1" applyBorder="1" applyAlignment="1">
      <alignment horizontal="left" vertical="top" wrapText="1"/>
    </xf>
    <xf numFmtId="166" fontId="5" fillId="3" borderId="21" xfId="25" applyNumberFormat="1" applyFont="1" applyFill="1" applyBorder="1" applyProtection="1">
      <protection locked="0"/>
    </xf>
    <xf numFmtId="0" fontId="40" fillId="9" borderId="0" xfId="0" applyFont="1" applyFill="1"/>
    <xf numFmtId="0" fontId="12" fillId="0" borderId="0" xfId="0" applyFont="1" applyProtection="1">
      <protection hidden="1"/>
    </xf>
    <xf numFmtId="165" fontId="40" fillId="9" borderId="31" xfId="0" applyNumberFormat="1" applyFont="1" applyFill="1" applyBorder="1" applyAlignment="1" applyProtection="1">
      <alignment vertical="center"/>
      <protection hidden="1"/>
    </xf>
    <xf numFmtId="0" fontId="40" fillId="9" borderId="31" xfId="0" applyFont="1" applyFill="1" applyBorder="1" applyProtection="1">
      <protection hidden="1"/>
    </xf>
    <xf numFmtId="0" fontId="40" fillId="9" borderId="31" xfId="0" applyFont="1" applyFill="1" applyBorder="1" applyAlignment="1" applyProtection="1">
      <alignment horizontal="left" wrapText="1"/>
      <protection hidden="1"/>
    </xf>
    <xf numFmtId="0" fontId="40" fillId="9" borderId="32" xfId="0" applyFont="1" applyFill="1" applyBorder="1" applyProtection="1">
      <protection hidden="1"/>
    </xf>
    <xf numFmtId="0" fontId="40" fillId="9" borderId="31" xfId="0" applyFont="1" applyFill="1" applyBorder="1" applyAlignment="1" applyProtection="1">
      <alignment wrapText="1"/>
      <protection hidden="1"/>
    </xf>
    <xf numFmtId="0" fontId="40" fillId="9" borderId="32" xfId="0" applyFont="1" applyFill="1" applyBorder="1" applyAlignment="1" applyProtection="1">
      <alignment horizontal="left"/>
      <protection hidden="1"/>
    </xf>
    <xf numFmtId="44" fontId="40" fillId="9" borderId="33" xfId="0" applyNumberFormat="1" applyFont="1" applyFill="1" applyBorder="1" applyAlignment="1" applyProtection="1">
      <alignment vertical="center"/>
      <protection hidden="1"/>
    </xf>
    <xf numFmtId="44" fontId="40" fillId="9" borderId="34" xfId="0" applyNumberFormat="1" applyFont="1" applyFill="1" applyBorder="1" applyAlignment="1" applyProtection="1">
      <alignment vertical="center"/>
      <protection hidden="1"/>
    </xf>
    <xf numFmtId="44" fontId="38" fillId="9" borderId="35" xfId="0" applyNumberFormat="1" applyFont="1" applyFill="1" applyBorder="1" applyAlignment="1" applyProtection="1">
      <alignment vertical="center"/>
      <protection hidden="1"/>
    </xf>
    <xf numFmtId="0" fontId="24" fillId="5" borderId="0" xfId="0" applyFont="1" applyFill="1" applyProtection="1">
      <protection hidden="1"/>
    </xf>
    <xf numFmtId="44" fontId="13" fillId="9" borderId="36" xfId="0" applyNumberFormat="1" applyFont="1" applyFill="1" applyBorder="1" applyProtection="1">
      <protection hidden="1"/>
    </xf>
    <xf numFmtId="44" fontId="13" fillId="9" borderId="21" xfId="0" applyNumberFormat="1" applyFont="1" applyFill="1" applyBorder="1" applyProtection="1">
      <protection hidden="1"/>
    </xf>
    <xf numFmtId="44" fontId="13" fillId="9" borderId="37" xfId="0" applyNumberFormat="1" applyFont="1" applyFill="1" applyBorder="1" applyProtection="1">
      <protection hidden="1"/>
    </xf>
    <xf numFmtId="44" fontId="13" fillId="9" borderId="20" xfId="0" applyNumberFormat="1" applyFont="1" applyFill="1" applyBorder="1" applyProtection="1">
      <protection hidden="1"/>
    </xf>
    <xf numFmtId="10" fontId="9" fillId="8" borderId="1" xfId="21" applyNumberFormat="1" applyFont="1" applyFill="1" applyBorder="1" applyProtection="1">
      <protection hidden="1"/>
    </xf>
    <xf numFmtId="10" fontId="9" fillId="8" borderId="6" xfId="21" applyNumberFormat="1" applyFont="1" applyFill="1" applyBorder="1" applyProtection="1">
      <protection hidden="1"/>
    </xf>
    <xf numFmtId="44" fontId="13" fillId="5" borderId="17" xfId="0" applyNumberFormat="1" applyFont="1" applyFill="1" applyBorder="1" applyAlignment="1" applyProtection="1">
      <alignment wrapText="1"/>
      <protection hidden="1"/>
    </xf>
    <xf numFmtId="10" fontId="13" fillId="5" borderId="17" xfId="21" applyNumberFormat="1" applyFont="1" applyFill="1" applyBorder="1" applyAlignment="1" applyProtection="1">
      <alignment wrapText="1"/>
      <protection hidden="1"/>
    </xf>
    <xf numFmtId="44" fontId="13" fillId="5" borderId="5" xfId="0" applyNumberFormat="1" applyFont="1" applyFill="1" applyBorder="1" applyAlignment="1" applyProtection="1">
      <alignment wrapText="1"/>
      <protection hidden="1"/>
    </xf>
    <xf numFmtId="44" fontId="13" fillId="9" borderId="16" xfId="0" applyNumberFormat="1" applyFont="1" applyFill="1" applyBorder="1" applyProtection="1">
      <protection hidden="1"/>
    </xf>
    <xf numFmtId="0" fontId="13" fillId="9" borderId="20" xfId="0" applyFont="1" applyFill="1" applyBorder="1" applyProtection="1">
      <protection hidden="1"/>
    </xf>
    <xf numFmtId="0" fontId="18" fillId="2" borderId="0" xfId="22" applyFont="1" applyFill="1" applyProtection="1">
      <alignment/>
      <protection hidden="1"/>
    </xf>
    <xf numFmtId="0" fontId="5" fillId="3" borderId="24" xfId="0" applyFont="1" applyFill="1" applyBorder="1" applyProtection="1">
      <protection hidden="1"/>
    </xf>
    <xf numFmtId="44" fontId="13" fillId="8" borderId="2" xfId="0" applyNumberFormat="1" applyFont="1" applyFill="1" applyBorder="1" applyProtection="1">
      <protection hidden="1"/>
    </xf>
    <xf numFmtId="44" fontId="5" fillId="3" borderId="2" xfId="0" applyNumberFormat="1" applyFont="1" applyFill="1" applyBorder="1" applyProtection="1">
      <protection hidden="1"/>
    </xf>
    <xf numFmtId="0" fontId="5" fillId="3" borderId="2" xfId="0" applyFont="1" applyFill="1" applyBorder="1" applyProtection="1">
      <protection hidden="1"/>
    </xf>
    <xf numFmtId="0" fontId="5" fillId="3" borderId="13" xfId="0" applyFont="1" applyFill="1" applyBorder="1" applyProtection="1">
      <protection hidden="1"/>
    </xf>
    <xf numFmtId="44" fontId="13" fillId="8" borderId="13" xfId="0" applyNumberFormat="1" applyFont="1" applyFill="1" applyBorder="1" applyProtection="1">
      <protection hidden="1"/>
    </xf>
    <xf numFmtId="44" fontId="5" fillId="3" borderId="13" xfId="0" applyNumberFormat="1" applyFont="1" applyFill="1" applyBorder="1" applyProtection="1">
      <protection hidden="1"/>
    </xf>
    <xf numFmtId="44" fontId="13" fillId="5" borderId="4" xfId="0" applyNumberFormat="1" applyFont="1" applyFill="1" applyBorder="1" applyAlignment="1" applyProtection="1">
      <alignment wrapText="1"/>
      <protection hidden="1"/>
    </xf>
    <xf numFmtId="10" fontId="15" fillId="0" borderId="0" xfId="22" applyNumberFormat="1" applyFont="1" applyProtection="1">
      <alignment/>
      <protection hidden="1"/>
    </xf>
    <xf numFmtId="44" fontId="13" fillId="8" borderId="29" xfId="0" applyNumberFormat="1" applyFont="1" applyFill="1" applyBorder="1" applyProtection="1">
      <protection hidden="1"/>
    </xf>
    <xf numFmtId="44" fontId="5" fillId="3" borderId="29" xfId="0" applyNumberFormat="1" applyFont="1" applyFill="1" applyBorder="1" applyProtection="1">
      <protection hidden="1"/>
    </xf>
    <xf numFmtId="44" fontId="5" fillId="3" borderId="15" xfId="0" applyNumberFormat="1" applyFont="1" applyFill="1" applyBorder="1" applyProtection="1">
      <protection hidden="1"/>
    </xf>
    <xf numFmtId="10" fontId="0" fillId="3" borderId="21" xfId="0" applyNumberFormat="1" applyFill="1" applyBorder="1" applyAlignment="1" applyProtection="1">
      <alignment horizontal="right" indent="1"/>
      <protection locked="0"/>
    </xf>
    <xf numFmtId="0" fontId="13" fillId="5" borderId="4" xfId="0" applyFont="1" applyFill="1" applyBorder="1" applyProtection="1">
      <protection hidden="1"/>
    </xf>
    <xf numFmtId="0" fontId="0" fillId="0" borderId="0" xfId="0" quotePrefix="1"/>
    <xf numFmtId="0" fontId="0" fillId="11" borderId="0" xfId="0" applyFill="1" applyProtection="1">
      <protection hidden="1"/>
    </xf>
    <xf numFmtId="0" fontId="0" fillId="0" borderId="0" xfId="0" applyProtection="1">
      <protection hidden="1"/>
    </xf>
    <xf numFmtId="0" fontId="0" fillId="6" borderId="0" xfId="0" applyFill="1" applyProtection="1">
      <protection hidden="1"/>
    </xf>
    <xf numFmtId="0" fontId="13" fillId="9" borderId="30" xfId="0" applyFont="1" applyFill="1" applyBorder="1"/>
    <xf numFmtId="44" fontId="13" fillId="9" borderId="30" xfId="0" applyNumberFormat="1" applyFont="1" applyFill="1" applyBorder="1"/>
    <xf numFmtId="0" fontId="13" fillId="9" borderId="18" xfId="0" applyFont="1" applyFill="1" applyBorder="1"/>
    <xf numFmtId="0" fontId="13" fillId="9" borderId="38" xfId="0" applyFont="1" applyFill="1" applyBorder="1" applyProtection="1">
      <protection hidden="1"/>
    </xf>
    <xf numFmtId="0" fontId="0" fillId="3" borderId="38" xfId="0" applyFill="1" applyBorder="1" applyAlignment="1" applyProtection="1">
      <alignment horizontal="center"/>
      <protection locked="0"/>
    </xf>
    <xf numFmtId="0" fontId="13" fillId="9" borderId="26" xfId="0" applyFont="1" applyFill="1" applyBorder="1" applyProtection="1">
      <protection hidden="1"/>
    </xf>
    <xf numFmtId="0" fontId="0" fillId="3" borderId="26" xfId="0" applyFill="1" applyBorder="1" applyAlignment="1" applyProtection="1">
      <alignment horizontal="center"/>
      <protection locked="0"/>
    </xf>
    <xf numFmtId="10" fontId="0" fillId="3" borderId="39" xfId="0" applyNumberFormat="1" applyFill="1" applyBorder="1" applyAlignment="1" applyProtection="1">
      <alignment horizontal="right" indent="1"/>
      <protection locked="0"/>
    </xf>
    <xf numFmtId="44" fontId="13" fillId="9" borderId="39" xfId="0" applyNumberFormat="1" applyFont="1" applyFill="1" applyBorder="1" applyProtection="1">
      <protection hidden="1"/>
    </xf>
    <xf numFmtId="0" fontId="0" fillId="3" borderId="39" xfId="0" applyFill="1" applyBorder="1" applyAlignment="1" applyProtection="1">
      <alignment horizontal="center"/>
      <protection locked="0"/>
    </xf>
    <xf numFmtId="10" fontId="0" fillId="3" borderId="25" xfId="0" applyNumberFormat="1" applyFill="1" applyBorder="1" applyAlignment="1" applyProtection="1">
      <alignment horizontal="right" indent="1"/>
      <protection locked="0"/>
    </xf>
    <xf numFmtId="44" fontId="13" fillId="9" borderId="25" xfId="0" applyNumberFormat="1" applyFont="1" applyFill="1" applyBorder="1" applyProtection="1">
      <protection hidden="1"/>
    </xf>
    <xf numFmtId="0" fontId="0" fillId="3" borderId="25" xfId="0" applyFill="1" applyBorder="1" applyAlignment="1" applyProtection="1">
      <alignment horizontal="center"/>
      <protection locked="0"/>
    </xf>
    <xf numFmtId="0" fontId="3" fillId="7" borderId="26" xfId="0" applyFont="1" applyFill="1" applyBorder="1" applyProtection="1">
      <protection locked="0"/>
    </xf>
    <xf numFmtId="0" fontId="5" fillId="3" borderId="25" xfId="0" applyFont="1" applyFill="1" applyBorder="1" applyAlignment="1" applyProtection="1">
      <alignment wrapText="1"/>
      <protection locked="0"/>
    </xf>
    <xf numFmtId="44" fontId="5" fillId="3" borderId="25" xfId="20" applyFont="1" applyFill="1" applyBorder="1" applyProtection="1">
      <protection locked="0"/>
    </xf>
    <xf numFmtId="166" fontId="5" fillId="3" borderId="25" xfId="25" applyNumberFormat="1" applyFont="1" applyFill="1" applyBorder="1" applyProtection="1">
      <protection locked="0"/>
    </xf>
    <xf numFmtId="10" fontId="5" fillId="3" borderId="25" xfId="21" applyNumberFormat="1" applyFont="1" applyFill="1" applyBorder="1" applyProtection="1">
      <protection locked="0"/>
    </xf>
    <xf numFmtId="44" fontId="5" fillId="3" borderId="25" xfId="0" applyNumberFormat="1" applyFont="1" applyFill="1" applyBorder="1" applyProtection="1">
      <protection locked="0"/>
    </xf>
    <xf numFmtId="0" fontId="3" fillId="3" borderId="25" xfId="0" applyFont="1" applyFill="1" applyBorder="1" applyAlignment="1" applyProtection="1">
      <alignment horizontal="left" wrapText="1"/>
      <protection locked="0"/>
    </xf>
    <xf numFmtId="0" fontId="3" fillId="3" borderId="26" xfId="0" applyFont="1" applyFill="1" applyBorder="1" applyAlignment="1" applyProtection="1">
      <alignment horizontal="left" wrapText="1"/>
      <protection locked="0"/>
    </xf>
    <xf numFmtId="0" fontId="3" fillId="3" borderId="25" xfId="0" applyFont="1" applyFill="1" applyBorder="1" applyAlignment="1" applyProtection="1">
      <alignment horizontal="center"/>
      <protection locked="0"/>
    </xf>
    <xf numFmtId="0" fontId="3" fillId="3" borderId="26" xfId="0" applyFont="1" applyFill="1" applyBorder="1" applyAlignment="1" applyProtection="1">
      <alignment horizontal="center"/>
      <protection locked="0"/>
    </xf>
    <xf numFmtId="0" fontId="3" fillId="3" borderId="21" xfId="0" applyFont="1" applyFill="1" applyBorder="1" applyProtection="1">
      <protection locked="0"/>
    </xf>
    <xf numFmtId="166" fontId="3" fillId="3" borderId="21" xfId="25" applyNumberFormat="1" applyFont="1" applyFill="1" applyBorder="1" applyProtection="1">
      <protection locked="0"/>
    </xf>
    <xf numFmtId="10" fontId="3" fillId="3" borderId="21" xfId="21" applyNumberFormat="1" applyFont="1" applyFill="1" applyBorder="1" applyProtection="1">
      <protection locked="0"/>
    </xf>
    <xf numFmtId="0" fontId="5" fillId="7" borderId="26" xfId="0" applyFont="1" applyFill="1" applyBorder="1" applyProtection="1">
      <protection locked="0"/>
    </xf>
    <xf numFmtId="0" fontId="13" fillId="9" borderId="16" xfId="0" applyFont="1" applyFill="1" applyBorder="1" applyProtection="1">
      <protection locked="0"/>
    </xf>
    <xf numFmtId="44" fontId="13" fillId="9" borderId="16" xfId="0" applyNumberFormat="1" applyFont="1" applyFill="1" applyBorder="1" applyProtection="1">
      <protection locked="0"/>
    </xf>
    <xf numFmtId="44" fontId="13" fillId="9" borderId="16" xfId="0" applyNumberFormat="1" applyFont="1" applyFill="1" applyBorder="1"/>
    <xf numFmtId="166" fontId="13" fillId="9" borderId="16" xfId="25" applyNumberFormat="1" applyFont="1" applyFill="1" applyBorder="1" applyProtection="1">
      <protection/>
    </xf>
    <xf numFmtId="10" fontId="13" fillId="9" borderId="16" xfId="21" applyNumberFormat="1" applyFont="1" applyFill="1" applyBorder="1" applyProtection="1">
      <protection/>
    </xf>
    <xf numFmtId="1" fontId="18" fillId="0" borderId="38" xfId="22" applyNumberFormat="1" applyFont="1" applyBorder="1" applyAlignment="1" applyProtection="1">
      <alignment horizontal="right" indent="1"/>
      <protection locked="0"/>
    </xf>
    <xf numFmtId="0" fontId="18" fillId="0" borderId="38" xfId="22" applyFont="1" applyBorder="1" applyProtection="1">
      <alignment/>
      <protection locked="0"/>
    </xf>
    <xf numFmtId="1" fontId="18" fillId="0" borderId="26" xfId="22" applyNumberFormat="1" applyFont="1" applyBorder="1" applyAlignment="1" applyProtection="1">
      <alignment horizontal="right" indent="1"/>
      <protection locked="0"/>
    </xf>
    <xf numFmtId="0" fontId="18" fillId="0" borderId="26" xfId="22" applyFont="1" applyBorder="1" applyProtection="1">
      <alignment/>
      <protection locked="0"/>
    </xf>
    <xf numFmtId="1" fontId="18" fillId="0" borderId="20" xfId="22" applyNumberFormat="1" applyFont="1" applyBorder="1" applyAlignment="1" applyProtection="1">
      <alignment horizontal="right" indent="1"/>
      <protection locked="0"/>
    </xf>
    <xf numFmtId="0" fontId="18" fillId="0" borderId="20" xfId="22" applyFont="1" applyBorder="1" applyProtection="1">
      <alignment/>
      <protection locked="0"/>
    </xf>
    <xf numFmtId="0" fontId="22" fillId="9" borderId="18" xfId="22" applyFont="1" applyFill="1" applyBorder="1">
      <alignment/>
      <protection/>
    </xf>
    <xf numFmtId="0" fontId="3" fillId="7" borderId="38" xfId="0" applyFont="1" applyFill="1" applyBorder="1" applyProtection="1">
      <protection locked="0"/>
    </xf>
    <xf numFmtId="0" fontId="5" fillId="3" borderId="39" xfId="0" applyFont="1" applyFill="1" applyBorder="1" applyProtection="1">
      <protection locked="0"/>
    </xf>
    <xf numFmtId="44" fontId="5" fillId="3" borderId="39" xfId="0" applyNumberFormat="1" applyFont="1" applyFill="1" applyBorder="1" applyProtection="1">
      <protection locked="0"/>
    </xf>
    <xf numFmtId="0" fontId="5" fillId="3" borderId="38" xfId="0" applyFont="1" applyFill="1" applyBorder="1" applyProtection="1">
      <protection locked="0"/>
    </xf>
    <xf numFmtId="166" fontId="5" fillId="3" borderId="39" xfId="25" applyNumberFormat="1" applyFont="1" applyFill="1" applyBorder="1" applyProtection="1">
      <protection locked="0"/>
    </xf>
    <xf numFmtId="0" fontId="3" fillId="3" borderId="39" xfId="0" applyFont="1" applyFill="1" applyBorder="1" applyAlignment="1" applyProtection="1">
      <alignment horizontal="left" wrapText="1"/>
      <protection locked="0"/>
    </xf>
    <xf numFmtId="0" fontId="3" fillId="3" borderId="38" xfId="0" applyFont="1" applyFill="1" applyBorder="1" applyAlignment="1" applyProtection="1">
      <alignment horizontal="left" wrapText="1"/>
      <protection locked="0"/>
    </xf>
    <xf numFmtId="0" fontId="5" fillId="3" borderId="39" xfId="0" applyFont="1" applyFill="1" applyBorder="1" applyAlignment="1" applyProtection="1">
      <alignment wrapText="1"/>
      <protection locked="0"/>
    </xf>
    <xf numFmtId="44" fontId="5" fillId="3" borderId="39" xfId="20" applyFont="1" applyFill="1" applyBorder="1" applyProtection="1">
      <protection locked="0"/>
    </xf>
    <xf numFmtId="10" fontId="5" fillId="3" borderId="39" xfId="21" applyNumberFormat="1" applyFont="1" applyFill="1" applyBorder="1" applyProtection="1">
      <protection locked="0"/>
    </xf>
    <xf numFmtId="0" fontId="13" fillId="9" borderId="40" xfId="0" applyFont="1" applyFill="1" applyBorder="1"/>
    <xf numFmtId="0" fontId="13" fillId="9" borderId="41" xfId="0" applyFont="1" applyFill="1" applyBorder="1" applyAlignment="1">
      <alignment wrapText="1"/>
    </xf>
    <xf numFmtId="0" fontId="13" fillId="9" borderId="41" xfId="0" applyFont="1" applyFill="1" applyBorder="1"/>
    <xf numFmtId="0" fontId="13" fillId="9" borderId="40" xfId="0" applyFont="1" applyFill="1" applyBorder="1" applyAlignment="1">
      <alignment wrapText="1"/>
    </xf>
    <xf numFmtId="0" fontId="13" fillId="5" borderId="40" xfId="0" applyFont="1" applyFill="1" applyBorder="1"/>
    <xf numFmtId="0" fontId="13" fillId="5" borderId="41" xfId="0" applyFont="1" applyFill="1" applyBorder="1" applyAlignment="1">
      <alignment wrapText="1"/>
    </xf>
    <xf numFmtId="0" fontId="13" fillId="5" borderId="41" xfId="0" applyFont="1" applyFill="1" applyBorder="1"/>
    <xf numFmtId="0" fontId="13" fillId="5" borderId="40" xfId="0" applyFont="1" applyFill="1" applyBorder="1" applyAlignment="1">
      <alignment wrapText="1"/>
    </xf>
    <xf numFmtId="0" fontId="5" fillId="7" borderId="38" xfId="0" applyFont="1" applyFill="1" applyBorder="1" applyProtection="1">
      <protection locked="0"/>
    </xf>
    <xf numFmtId="44" fontId="3" fillId="3" borderId="39" xfId="20" applyFont="1" applyFill="1" applyBorder="1" applyProtection="1">
      <protection locked="0"/>
    </xf>
    <xf numFmtId="44" fontId="3" fillId="3" borderId="25" xfId="20" applyFont="1" applyFill="1" applyBorder="1" applyProtection="1">
      <protection locked="0"/>
    </xf>
    <xf numFmtId="0" fontId="5" fillId="3" borderId="42" xfId="0" applyFont="1" applyFill="1" applyBorder="1" applyProtection="1">
      <protection hidden="1"/>
    </xf>
    <xf numFmtId="0" fontId="5" fillId="3" borderId="43" xfId="0" applyFont="1" applyFill="1" applyBorder="1" applyProtection="1">
      <protection hidden="1"/>
    </xf>
    <xf numFmtId="0" fontId="5" fillId="3" borderId="44" xfId="0" applyFont="1" applyFill="1" applyBorder="1" applyProtection="1">
      <protection hidden="1"/>
    </xf>
    <xf numFmtId="165" fontId="24" fillId="5" borderId="0" xfId="0" applyNumberFormat="1" applyFont="1" applyFill="1" applyProtection="1">
      <protection hidden="1"/>
    </xf>
    <xf numFmtId="0" fontId="0" fillId="0" borderId="0" xfId="0" applyFill="1" applyProtection="1">
      <protection locked="0"/>
    </xf>
    <xf numFmtId="1" fontId="7" fillId="12" borderId="23" xfId="22" applyNumberFormat="1" applyFont="1" applyFill="1" applyBorder="1" applyAlignment="1">
      <alignment horizontal="left" vertical="top" wrapText="1"/>
      <protection/>
    </xf>
    <xf numFmtId="0" fontId="2" fillId="4" borderId="0" xfId="0" applyFont="1" applyFill="1" applyAlignment="1">
      <alignment horizontal="center"/>
    </xf>
    <xf numFmtId="0" fontId="32" fillId="6" borderId="0" xfId="22" applyFont="1" applyFill="1" applyAlignment="1" applyProtection="1">
      <alignment horizontal="left" vertical="center" wrapText="1"/>
      <protection locked="0"/>
    </xf>
    <xf numFmtId="0" fontId="17" fillId="12" borderId="12" xfId="22" applyFont="1" applyFill="1" applyBorder="1" applyAlignment="1" applyProtection="1">
      <alignment horizontal="left" vertical="center"/>
      <protection locked="0"/>
    </xf>
    <xf numFmtId="0" fontId="17" fillId="12" borderId="0" xfId="22" applyFont="1" applyFill="1" applyAlignment="1" applyProtection="1">
      <alignment horizontal="left" vertical="center"/>
      <protection locked="0"/>
    </xf>
    <xf numFmtId="0" fontId="23" fillId="6" borderId="0" xfId="0" applyFont="1" applyFill="1" applyAlignment="1" applyProtection="1">
      <alignment horizontal="left"/>
      <protection locked="0"/>
    </xf>
    <xf numFmtId="0" fontId="25" fillId="13" borderId="0" xfId="0" applyFont="1" applyFill="1" applyAlignment="1" applyProtection="1">
      <alignment horizontal="left" vertical="top" wrapText="1"/>
      <protection hidden="1"/>
    </xf>
    <xf numFmtId="0" fontId="19" fillId="10" borderId="0" xfId="0" applyFont="1" applyFill="1" applyAlignment="1">
      <alignment horizontal="center" vertical="top" wrapText="1"/>
    </xf>
    <xf numFmtId="0" fontId="35" fillId="10" borderId="3" xfId="0" applyFont="1" applyFill="1" applyBorder="1" applyAlignment="1" applyProtection="1">
      <alignment horizontal="left" vertical="top" wrapText="1"/>
      <protection hidden="1"/>
    </xf>
    <xf numFmtId="0" fontId="18" fillId="7" borderId="0" xfId="0" applyFont="1" applyFill="1" applyAlignment="1" applyProtection="1">
      <alignment horizontal="left"/>
      <protection locked="0"/>
    </xf>
    <xf numFmtId="0" fontId="31" fillId="0" borderId="0" xfId="0" applyFont="1" applyAlignment="1" applyProtection="1">
      <alignment horizontal="left" vertical="top" wrapText="1"/>
      <protection hidden="1"/>
    </xf>
    <xf numFmtId="0" fontId="34" fillId="0" borderId="0" xfId="0" applyFont="1" applyAlignment="1">
      <alignment horizontal="center" vertical="top" wrapText="1"/>
    </xf>
    <xf numFmtId="0" fontId="33" fillId="13" borderId="0" xfId="0" applyFont="1" applyFill="1" applyAlignment="1" quotePrefix="1">
      <alignment horizontal="left" vertical="top" wrapText="1"/>
    </xf>
    <xf numFmtId="0" fontId="0" fillId="6" borderId="39" xfId="0" applyFill="1" applyBorder="1" applyProtection="1">
      <protection locked="0"/>
    </xf>
    <xf numFmtId="0" fontId="0" fillId="6" borderId="25" xfId="0" applyFill="1" applyBorder="1" applyProtection="1">
      <protection locked="0"/>
    </xf>
    <xf numFmtId="44" fontId="0" fillId="6" borderId="25" xfId="0" applyNumberFormat="1" applyFill="1" applyBorder="1" applyProtection="1">
      <protection locked="0"/>
    </xf>
    <xf numFmtId="44" fontId="0" fillId="6" borderId="21" xfId="0" applyNumberFormat="1" applyFill="1" applyBorder="1" applyProtection="1">
      <protection locked="0"/>
    </xf>
  </cellXfs>
  <cellStyles count="12">
    <cellStyle name="Normal" xfId="0"/>
    <cellStyle name="Percent" xfId="15"/>
    <cellStyle name="Currency" xfId="16"/>
    <cellStyle name="Currency [0]" xfId="17"/>
    <cellStyle name="Comma" xfId="18"/>
    <cellStyle name="Comma [0]" xfId="19"/>
    <cellStyle name="Valuta" xfId="20"/>
    <cellStyle name="Procent" xfId="21"/>
    <cellStyle name="Standaard 2" xfId="22"/>
    <cellStyle name="Valuta 2" xfId="23"/>
    <cellStyle name="Procent 2" xfId="24"/>
    <cellStyle name="Komma" xfId="25"/>
  </cellStyles>
  <dxfs count="949">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patternType="solid">
          <bgColor theme="8" tint="0.7999799847602844"/>
        </patternFill>
      </fill>
    </dxf>
    <dxf>
      <numFmt numFmtId="177" formatCode="General"/>
      <fill>
        <patternFill patternType="solid">
          <bgColor theme="8" tint="0.7999799847602844"/>
        </patternFill>
      </fill>
      <protection hidden="1" locked="0"/>
    </dxf>
    <dxf>
      <numFmt numFmtId="177" formatCode="General"/>
      <fill>
        <patternFill patternType="solid">
          <bgColor theme="9" tint="0.7999799847602844"/>
        </patternFill>
      </fill>
      <protection hidden="1" locked="0"/>
    </dxf>
    <dxf>
      <fill>
        <patternFill patternType="solid">
          <bgColor theme="9" tint="0.7999799847602844"/>
        </patternFill>
      </fill>
      <protection hidden="1" locked="0"/>
    </dxf>
    <dxf>
      <fill>
        <patternFill patternType="none"/>
      </fill>
    </dxf>
    <dxf>
      <alignment horizontal="general" vertical="bottom" textRotation="0" wrapText="1" shrinkToFit="1" readingOrder="0"/>
    </dxf>
    <dxf>
      <alignment horizontal="general" vertical="bottom" textRotation="0" wrapText="1" shrinkToFit="1" readingOrder="0"/>
    </dxf>
    <dxf>
      <protection hidden="1" locked="0"/>
    </dxf>
    <dxf>
      <font>
        <b val="0"/>
        <i val="0"/>
        <u val="none"/>
        <strike val="0"/>
        <sz val="10"/>
        <name val="Trebuchet MS"/>
        <family val="2"/>
        <color theme="1"/>
        <condense val="0"/>
        <extend val="0"/>
      </font>
      <protection hidden="1" locked="0"/>
    </dxf>
    <dxf>
      <font>
        <b val="0"/>
        <i val="0"/>
        <u val="none"/>
        <strike val="0"/>
        <sz val="10"/>
        <name val="Trebuchet MS"/>
        <family val="2"/>
        <color theme="1"/>
        <condense val="0"/>
        <extend val="0"/>
      </font>
      <protection hidden="1" locked="0"/>
    </dxf>
    <dxf>
      <font>
        <b val="0"/>
        <i val="0"/>
        <u val="none"/>
        <strike val="0"/>
        <sz val="10"/>
        <name val="Trebuchet MS"/>
        <family val="2"/>
        <color theme="1"/>
        <condense val="0"/>
        <extend val="0"/>
      </font>
      <protection hidden="1" locked="0"/>
    </dxf>
    <dxf>
      <protection hidden="1" locked="0"/>
    </dxf>
    <dxf>
      <protection hidden="1" locked="0"/>
    </dxf>
    <dxf>
      <font>
        <b val="0"/>
        <i val="0"/>
        <u val="none"/>
        <strike val="0"/>
        <sz val="10"/>
        <name val="Trebuchet MS"/>
        <family val="2"/>
        <color theme="1"/>
        <condense val="0"/>
        <extend val="0"/>
      </font>
      <protection hidden="1" locked="0"/>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rgb="FF9C0006"/>
      </font>
      <fill>
        <patternFill>
          <bgColor rgb="FFFFC7CE"/>
        </patternFill>
      </fill>
      <border/>
    </dxf>
    <dxf>
      <font>
        <color theme="0"/>
      </font>
      <fill>
        <patternFill>
          <bgColor theme="0"/>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rgb="FF9C0006"/>
      </font>
      <fill>
        <patternFill>
          <bgColor rgb="FFFFC7CE"/>
        </patternFill>
      </fill>
      <border/>
    </dxf>
    <dxf>
      <font>
        <color theme="0" tint="-0.3499799966812134"/>
      </font>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vertical/>
        <horizontal/>
      </border>
    </dxf>
    <dxf>
      <font>
        <color theme="0" tint="-0.149959996342659"/>
      </font>
      <fill>
        <patternFill>
          <bgColor theme="0" tint="-0.04997999966144562"/>
        </patternFill>
      </fill>
      <border>
        <left/>
        <right/>
        <top/>
        <bottom/>
      </border>
    </dxf>
    <dxf>
      <font>
        <color theme="0" tint="-0.149959996342659"/>
      </font>
      <fill>
        <patternFill>
          <bgColor theme="0" tint="-0.04997999966144562"/>
        </patternFill>
      </fill>
      <border>
        <left/>
        <right/>
        <top/>
        <bottom/>
        <vertical/>
        <horizontal/>
      </border>
    </dxf>
    <dxf>
      <font>
        <i val="0"/>
        <u val="none"/>
        <strike val="0"/>
        <sz val="11"/>
        <name val="Trebuchet MS"/>
        <family val="2"/>
      </font>
      <fill>
        <patternFill patternType="none"/>
      </fill>
      <border>
        <left/>
        <right/>
        <top style="thin">
          <color theme="0"/>
        </top>
        <bottom style="thin">
          <color theme="0"/>
        </bottom>
        <vertical/>
        <horizontal style="thin">
          <color theme="0"/>
        </horizontal>
      </border>
      <protection hidden="1" locked="0"/>
    </dxf>
    <dxf>
      <font>
        <i val="0"/>
        <u val="none"/>
        <strike val="0"/>
        <sz val="11"/>
        <name val="Trebuchet MS"/>
        <family val="2"/>
      </font>
      <numFmt numFmtId="178" formatCode="0"/>
      <fill>
        <patternFill patternType="none"/>
      </fill>
      <alignment horizontal="right" vertical="bottom" textRotation="0" wrapText="1" shrinkToFit="1" readingOrder="0"/>
      <border>
        <left/>
        <right/>
        <top style="thin">
          <color theme="0"/>
        </top>
        <bottom style="thin">
          <color theme="0"/>
        </bottom>
        <vertical/>
        <horizontal style="thin">
          <color theme="0"/>
        </horizontal>
      </border>
      <protection hidden="1" locked="0"/>
    </dxf>
    <dxf>
      <font>
        <i val="0"/>
        <u val="none"/>
        <strike val="0"/>
        <sz val="11"/>
        <name val="Trebuchet MS"/>
        <family val="2"/>
      </font>
      <fill>
        <patternFill patternType="none"/>
      </fill>
      <protection hidden="1" locked="0"/>
    </dxf>
    <dxf>
      <border>
        <bottom style="thick">
          <color theme="0"/>
        </bottom>
      </border>
    </dxf>
    <dxf>
      <font>
        <i val="0"/>
        <u val="none"/>
        <strike val="0"/>
        <sz val="11"/>
        <name val="Trebuchet MS"/>
        <family val="2"/>
        <color theme="0"/>
      </font>
      <fill>
        <patternFill patternType="solid">
          <bgColor theme="9" tint="-0.24997000396251678"/>
        </patternFill>
      </fill>
      <protection hidden="1" locked="0"/>
    </dxf>
    <dxf>
      <font>
        <color rgb="FF9C0006"/>
      </font>
      <fill>
        <patternFill>
          <bgColor rgb="FFFFC7CE"/>
        </patternFill>
      </fill>
      <border/>
    </dxf>
    <dxf>
      <font>
        <color rgb="FF9C0006"/>
      </font>
      <fill>
        <patternFill>
          <bgColor rgb="FFFFC7CE"/>
        </patternFill>
      </fill>
      <border/>
    </dxf>
    <dxf>
      <font>
        <color theme="0" tint="-0.149959996342659"/>
      </font>
      <fill>
        <patternFill>
          <bgColor theme="0" tint="-0.04997999966144562"/>
        </patternFill>
      </fill>
      <border/>
    </dxf>
    <dxf>
      <font>
        <color theme="0" tint="-0.149959996342659"/>
      </font>
      <fill>
        <patternFill>
          <bgColor theme="0" tint="-0.04997999966144562"/>
        </patternFill>
      </fill>
      <border/>
    </dxf>
    <dxf>
      <font>
        <color theme="0" tint="-0.149959996342659"/>
      </font>
      <fill>
        <patternFill>
          <bgColor theme="0" tint="-0.04997999966144562"/>
        </patternFill>
      </fill>
      <border/>
    </dxf>
    <dxf>
      <font>
        <color theme="0" tint="-0.149959996342659"/>
      </font>
      <fill>
        <patternFill>
          <bgColor theme="0" tint="-0.04997999966144562"/>
        </patternFill>
      </fill>
      <border/>
    </dxf>
    <dxf>
      <font>
        <color theme="0" tint="-0.149959996342659"/>
      </font>
      <fill>
        <patternFill>
          <bgColor theme="0" tint="-0.04997999966144562"/>
        </patternFill>
      </fill>
      <border/>
    </dxf>
    <dxf>
      <font>
        <color rgb="FF9C0006"/>
      </font>
      <fill>
        <patternFill>
          <bgColor rgb="FFFFC7CE"/>
        </patternFill>
      </fill>
      <border/>
    </dxf>
    <dxf>
      <font>
        <color theme="0" tint="-0.149959996342659"/>
      </font>
      <fill>
        <patternFill>
          <bgColor theme="0" tint="-0.04997999966144562"/>
        </patternFill>
      </fill>
      <border/>
    </dxf>
    <dxf>
      <font>
        <color theme="0" tint="-0.149959996342659"/>
      </font>
      <fill>
        <patternFill>
          <bgColor theme="0" tint="-0.04997999966144562"/>
        </patternFill>
      </fill>
      <border/>
    </dxf>
    <dxf>
      <font>
        <color theme="0" tint="-0.149959996342659"/>
      </font>
      <fill>
        <patternFill>
          <bgColor theme="0" tint="-0.04997999966144562"/>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38100</xdr:rowOff>
    </xdr:from>
    <xdr:to>
      <xdr:col>2</xdr:col>
      <xdr:colOff>10229850</xdr:colOff>
      <xdr:row>15</xdr:row>
      <xdr:rowOff>1905000</xdr:rowOff>
    </xdr:to>
    <xdr:sp macro="" textlink="">
      <xdr:nvSpPr>
        <xdr:cNvPr id="2" name="Tekstvak 1"/>
        <xdr:cNvSpPr txBox="1"/>
      </xdr:nvSpPr>
      <xdr:spPr>
        <a:xfrm>
          <a:off x="152400" y="876300"/>
          <a:ext cx="13354050" cy="396240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Introductie</a:t>
          </a:r>
        </a:p>
        <a:p>
          <a:pPr algn="l"/>
          <a:r>
            <a:rPr lang="nl-NL" sz="1050">
              <a:solidFill>
                <a:schemeClr val="tx1">
                  <a:lumMod val="75000"/>
                  <a:lumOff val="25000"/>
                </a:schemeClr>
              </a:solidFill>
              <a:latin typeface="Trebuchet MS" panose="020B0603020202020204" pitchFamily="34" charset="0"/>
            </a:rPr>
            <a:t>Dit begrotingsformat</a:t>
          </a:r>
          <a:r>
            <a:rPr lang="nl-NL" sz="1050" baseline="0">
              <a:solidFill>
                <a:schemeClr val="tx1">
                  <a:lumMod val="75000"/>
                  <a:lumOff val="25000"/>
                </a:schemeClr>
              </a:solidFill>
              <a:latin typeface="Trebuchet MS" panose="020B0603020202020204" pitchFamily="34" charset="0"/>
            </a:rPr>
            <a:t> ondersteunt u bij het aanvragen </a:t>
          </a:r>
          <a:r>
            <a:rPr lang="nl-NL" sz="1050">
              <a:solidFill>
                <a:schemeClr val="tx1">
                  <a:lumMod val="75000"/>
                  <a:lumOff val="25000"/>
                </a:schemeClr>
              </a:solidFill>
              <a:latin typeface="Trebuchet MS" panose="020B0603020202020204" pitchFamily="34" charset="0"/>
            </a:rPr>
            <a:t>van JTF-subsidie. Het</a:t>
          </a:r>
          <a:r>
            <a:rPr lang="nl-NL" sz="1050" baseline="0">
              <a:solidFill>
                <a:schemeClr val="tx1">
                  <a:lumMod val="75000"/>
                  <a:lumOff val="25000"/>
                </a:schemeClr>
              </a:solidFill>
              <a:latin typeface="Trebuchet MS" panose="020B0603020202020204" pitchFamily="34" charset="0"/>
            </a:rPr>
            <a:t> ingevulde format geeft per partner inzicht in de kosten, financiering en staatssteunoplossing zoals u die voorstelt. Wij adviseren u dit format te gebruiken, omdat de ervaring leert dat dit het aantal vragen in de technische toets vermindert. Hiermee verkort de doorlooptijd van het aanvraagtraject. Het is van belang dat de gegevens uit deze begroting overeenkomen met de gegevens die u invult in het webportaal bij indiening van de aanvraag. </a:t>
          </a:r>
        </a:p>
        <a:p>
          <a:endParaRPr lang="nl-NL" sz="1050" baseline="0">
            <a:solidFill>
              <a:schemeClr val="tx1">
                <a:lumMod val="75000"/>
                <a:lumOff val="25000"/>
              </a:schemeClr>
            </a:solidFill>
            <a:latin typeface="Trebuchet MS" panose="020B0603020202020204" pitchFamily="34" charset="0"/>
          </a:endParaRPr>
        </a:p>
        <a:p>
          <a:r>
            <a:rPr lang="nl-NL" sz="1050" baseline="0">
              <a:solidFill>
                <a:schemeClr val="tx1">
                  <a:lumMod val="75000"/>
                  <a:lumOff val="25000"/>
                </a:schemeClr>
              </a:solidFill>
              <a:latin typeface="Trebuchet MS" panose="020B0603020202020204" pitchFamily="34" charset="0"/>
            </a:rPr>
            <a:t>Op de tabbladen zijn toelichtingen aanwezig en kunt u op basis van </a:t>
          </a:r>
          <a:r>
            <a:rPr lang="nl-NL" sz="1050">
              <a:solidFill>
                <a:schemeClr val="tx1">
                  <a:lumMod val="75000"/>
                  <a:lumOff val="25000"/>
                </a:schemeClr>
              </a:solidFill>
              <a:latin typeface="Trebuchet MS" panose="020B0603020202020204" pitchFamily="34" charset="0"/>
            </a:rPr>
            <a:t>de kleurenlegenda zien welke</a:t>
          </a:r>
          <a:r>
            <a:rPr lang="nl-NL" sz="1050" baseline="0">
              <a:solidFill>
                <a:schemeClr val="tx1">
                  <a:lumMod val="75000"/>
                  <a:lumOff val="25000"/>
                </a:schemeClr>
              </a:solidFill>
              <a:latin typeface="Trebuchet MS" panose="020B0603020202020204" pitchFamily="34" charset="0"/>
            </a:rPr>
            <a:t> velden u handmatig moet invoeren, welke velden u kunt vullen met een keuzelijst en welke velden automatisch worden berekend.</a:t>
          </a:r>
          <a:br>
            <a:rPr lang="nl-NL" sz="1050" baseline="0">
              <a:solidFill>
                <a:schemeClr val="tx1">
                  <a:lumMod val="75000"/>
                  <a:lumOff val="25000"/>
                </a:schemeClr>
              </a:solidFill>
              <a:latin typeface="Trebuchet MS" panose="020B0603020202020204" pitchFamily="34" charset="0"/>
            </a:rPr>
          </a:br>
          <a:br>
            <a:rPr lang="nl-NL" sz="1050" baseline="0">
              <a:solidFill>
                <a:schemeClr val="tx1">
                  <a:lumMod val="75000"/>
                  <a:lumOff val="25000"/>
                </a:schemeClr>
              </a:solidFill>
              <a:latin typeface="Trebuchet MS" panose="020B0603020202020204" pitchFamily="34" charset="0"/>
            </a:rPr>
          </a:br>
          <a:r>
            <a:rPr lang="nl-NL" sz="1050" b="1" baseline="0">
              <a:solidFill>
                <a:schemeClr val="tx1">
                  <a:lumMod val="75000"/>
                  <a:lumOff val="25000"/>
                </a:schemeClr>
              </a:solidFill>
              <a:latin typeface="Trebuchet MS" panose="020B0603020202020204" pitchFamily="34" charset="0"/>
            </a:rPr>
            <a:t>Stappenplan voor invullen format</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1) Lees tabblad 'Instructie' door.</a:t>
          </a:r>
          <a:br>
            <a:rPr lang="nl-NL" sz="1050" baseline="0">
              <a:solidFill>
                <a:schemeClr val="tx1">
                  <a:lumMod val="75000"/>
                  <a:lumOff val="25000"/>
                </a:schemeClr>
              </a:solidFill>
              <a:latin typeface="Trebuchet MS" panose="020B0603020202020204" pitchFamily="34" charset="0"/>
            </a:rPr>
          </a:br>
          <a:r>
            <a:rPr lang="nl-NL" sz="1050" baseline="0">
              <a:solidFill>
                <a:schemeClr val="tx1">
                  <a:lumMod val="75000"/>
                  <a:lumOff val="25000"/>
                </a:schemeClr>
              </a:solidFill>
              <a:latin typeface="Trebuchet MS" panose="020B0603020202020204" pitchFamily="34" charset="0"/>
            </a:rPr>
            <a:t>2)</a:t>
          </a:r>
          <a:r>
            <a:rPr lang="nl-NL" sz="1050" baseline="0">
              <a:solidFill>
                <a:schemeClr val="tx1">
                  <a:lumMod val="75000"/>
                  <a:lumOff val="25000"/>
                </a:schemeClr>
              </a:solidFill>
              <a:latin typeface="Trebuchet MS" panose="020B0603020202020204" pitchFamily="34" charset="0"/>
              <a:ea typeface="+mn-ea"/>
              <a:cs typeface="+mn-cs"/>
            </a:rPr>
            <a:t> Vul in tabblad </a:t>
          </a:r>
          <a:r>
            <a:rPr lang="nl-NL" sz="1050">
              <a:solidFill>
                <a:schemeClr val="tx1">
                  <a:lumMod val="75000"/>
                  <a:lumOff val="25000"/>
                </a:schemeClr>
              </a:solidFill>
              <a:latin typeface="Trebuchet MS" panose="020B0603020202020204" pitchFamily="34" charset="0"/>
              <a:ea typeface="+mn-ea"/>
              <a:cs typeface="+mn-cs"/>
            </a:rPr>
            <a:t>'Projectinformatie</a:t>
          </a:r>
          <a:r>
            <a:rPr lang="nl-NL" sz="1050" baseline="0">
              <a:solidFill>
                <a:schemeClr val="tx1">
                  <a:lumMod val="75000"/>
                  <a:lumOff val="25000"/>
                </a:schemeClr>
              </a:solidFill>
              <a:latin typeface="Trebuchet MS" panose="020B0603020202020204" pitchFamily="34" charset="0"/>
              <a:ea typeface="+mn-ea"/>
              <a:cs typeface="+mn-cs"/>
            </a:rPr>
            <a:t>' de projectnaam en de werkpakketten in en kies één van de drie kostensoortopties. </a:t>
          </a:r>
          <a:r>
            <a:rPr lang="nl-NL" sz="1050" u="sng" baseline="0">
              <a:solidFill>
                <a:schemeClr val="tx1">
                  <a:lumMod val="75000"/>
                  <a:lumOff val="25000"/>
                </a:schemeClr>
              </a:solidFill>
              <a:latin typeface="Trebuchet MS" panose="020B0603020202020204" pitchFamily="34" charset="0"/>
              <a:ea typeface="+mn-ea"/>
              <a:cs typeface="+mn-cs"/>
            </a:rPr>
            <a:t>Tip</a:t>
          </a:r>
          <a:r>
            <a:rPr lang="nl-NL" sz="1050" baseline="0">
              <a:solidFill>
                <a:schemeClr val="tx1">
                  <a:lumMod val="75000"/>
                  <a:lumOff val="25000"/>
                </a:schemeClr>
              </a:solidFill>
              <a:latin typeface="Trebuchet MS" panose="020B0603020202020204" pitchFamily="34" charset="0"/>
              <a:ea typeface="+mn-ea"/>
              <a:cs typeface="+mn-cs"/>
            </a:rPr>
            <a:t>: zorg ervoor dat de ingegeven informatie definitief is, voordat de partnerbladen worden ingevuld (i.v.m. kans op doorrekenfouten).</a:t>
          </a:r>
        </a:p>
        <a:p>
          <a:r>
            <a:rPr lang="nl-NL" sz="1050" baseline="0">
              <a:solidFill>
                <a:schemeClr val="tx1">
                  <a:lumMod val="75000"/>
                  <a:lumOff val="25000"/>
                </a:schemeClr>
              </a:solidFill>
              <a:latin typeface="Trebuchet MS" panose="020B0603020202020204" pitchFamily="34" charset="0"/>
              <a:ea typeface="+mn-ea"/>
              <a:cs typeface="+mn-cs"/>
            </a:rPr>
            <a:t>3) Vul per projectpartner een eigen tabblad in (voor de penvoerder is het tabblad 'penvoerder' bedoeld, de overige partners hebben de tabbladen beginnend met 'PP'). Er is ruimte voor maximaal twintig projectpartners, lichtgroene tabbladen die u niet nodig heeft kunt u leeg laten. Nadat bovenaan het tabblad partnergegevens zijn ingevuld, komen op basis van de ingevulde projectinformatie (zie stap 2) de tabellen in beeld die van toepassing zijn. Vul de van toepassing zijnde kostensoorten (de 'kostenbegroting invoertabellen') in, samen met de financieringstabel en staatssteunanalyse. </a:t>
          </a:r>
          <a:r>
            <a:rPr lang="nl-NL" sz="1050" u="sng" baseline="0">
              <a:solidFill>
                <a:schemeClr val="tx1">
                  <a:lumMod val="75000"/>
                  <a:lumOff val="25000"/>
                </a:schemeClr>
              </a:solidFill>
              <a:latin typeface="Trebuchet MS" panose="020B0603020202020204" pitchFamily="34" charset="0"/>
              <a:ea typeface="+mn-ea"/>
              <a:cs typeface="+mn-cs"/>
            </a:rPr>
            <a:t>Let op</a:t>
          </a:r>
          <a:r>
            <a:rPr lang="nl-NL" sz="1050" baseline="0">
              <a:solidFill>
                <a:schemeClr val="tx1">
                  <a:lumMod val="75000"/>
                  <a:lumOff val="25000"/>
                </a:schemeClr>
              </a:solidFill>
              <a:latin typeface="Trebuchet MS" panose="020B0603020202020204" pitchFamily="34" charset="0"/>
              <a:ea typeface="+mn-ea"/>
              <a:cs typeface="+mn-cs"/>
            </a:rPr>
            <a:t>: scroll volledig door naar onderen, zodat u alle benodigde gegevens invult!</a:t>
          </a:r>
        </a:p>
        <a:p>
          <a:r>
            <a:rPr lang="nl-NL" sz="1050" baseline="0">
              <a:solidFill>
                <a:schemeClr val="tx1">
                  <a:lumMod val="75000"/>
                  <a:lumOff val="25000"/>
                </a:schemeClr>
              </a:solidFill>
              <a:latin typeface="Trebuchet MS" panose="020B0603020202020204" pitchFamily="34" charset="0"/>
              <a:ea typeface="+mn-ea"/>
              <a:cs typeface="+mn-cs"/>
            </a:rPr>
            <a:t>4) De tabbladen 'Totale begroting', 'Totale financiering' en 'Totale staatssteunanalyse' geven op projectniveau de totaaloverzichten. Deze tabbladen worden automatisch gevuld op basis van de ingevulde gegevens bij tabblad 'Projectinformatie' en de tabbladen per partner. U hoeft op deze tabbladen zelf niets in te vullen.</a:t>
          </a:r>
        </a:p>
        <a:p>
          <a:r>
            <a:rPr lang="nl-NL" sz="1050" baseline="0">
              <a:solidFill>
                <a:schemeClr val="tx1">
                  <a:lumMod val="75000"/>
                  <a:lumOff val="25000"/>
                </a:schemeClr>
              </a:solidFill>
              <a:latin typeface="Trebuchet MS" panose="020B0603020202020204" pitchFamily="34" charset="0"/>
              <a:ea typeface="+mn-ea"/>
              <a:cs typeface="+mn-cs"/>
            </a:rPr>
            <a:t>5) Check in tabblad 'Totale financiering' of de financiering sluitend is (staat aangegeven).</a:t>
          </a:r>
        </a:p>
        <a:p>
          <a:r>
            <a:rPr lang="nl-NL" sz="1050" baseline="0">
              <a:solidFill>
                <a:schemeClr val="tx1">
                  <a:lumMod val="75000"/>
                  <a:lumOff val="25000"/>
                </a:schemeClr>
              </a:solidFill>
              <a:latin typeface="Trebuchet MS" panose="020B0603020202020204" pitchFamily="34" charset="0"/>
              <a:ea typeface="+mn-ea"/>
              <a:cs typeface="+mn-cs"/>
            </a:rPr>
            <a:t>6) Check in tabblad 'Totale staatssteunanalyse' of de staatssteunoplossing passend (indicatief) is (staat aangegeven).</a:t>
          </a:r>
        </a:p>
        <a:p>
          <a:endParaRPr lang="nl-NL" sz="1050" b="1" baseline="0">
            <a:solidFill>
              <a:schemeClr val="tx1">
                <a:lumMod val="75000"/>
                <a:lumOff val="25000"/>
              </a:schemeClr>
            </a:solidFill>
            <a:latin typeface="Trebuchet MS" panose="020B0603020202020204" pitchFamily="34" charset="0"/>
          </a:endParaRPr>
        </a:p>
        <a:p>
          <a:r>
            <a:rPr lang="nl-NL" sz="1050" b="1" baseline="0">
              <a:solidFill>
                <a:srgbClr val="FF0000"/>
              </a:solidFill>
              <a:latin typeface="Trebuchet MS" panose="020B0603020202020204" pitchFamily="34" charset="0"/>
            </a:rPr>
            <a:t>Disclaimer</a:t>
          </a:r>
          <a:endParaRPr lang="nl-NL" sz="1050" baseline="0">
            <a:solidFill>
              <a:srgbClr val="FF0000"/>
            </a:solidFill>
            <a:latin typeface="Trebuchet MS" panose="020B0603020202020204" pitchFamily="34" charset="0"/>
          </a:endParaRPr>
        </a:p>
        <a:p>
          <a:r>
            <a:rPr lang="nl-NL" sz="1050" u="none" baseline="0">
              <a:solidFill>
                <a:srgbClr val="FF0000"/>
              </a:solidFill>
              <a:latin typeface="Trebuchet MS" panose="020B0603020202020204" pitchFamily="34" charset="0"/>
            </a:rPr>
            <a:t>Dit format is een hulpmiddel bij het opstellen van uw aanvraag. Aan het format kunnen geen rechten worden ontleend. De beoordeling over de juistheid en volledigheid van de ingevulde gegevens ligt bij de subsidieverstrekker. De subsidieverstrekker toetst de validiteit en subsidiabiliteit op basis van de ingevulde gegevens. Dit kan mogelijk tot aanpassing leiden.</a:t>
          </a:r>
        </a:p>
        <a:p>
          <a:endParaRPr lang="nl-NL" sz="1050" u="none" baseline="0">
            <a:solidFill>
              <a:srgbClr val="FF0000"/>
            </a:solidFill>
          </a:endParaRPr>
        </a:p>
        <a:p>
          <a:endParaRPr lang="nl-NL" sz="1100"/>
        </a:p>
        <a:p>
          <a:endParaRPr lang="nl-NL" sz="1100"/>
        </a:p>
        <a:p>
          <a:endParaRPr lang="nl-NL" sz="1100"/>
        </a:p>
      </xdr:txBody>
    </xdr:sp>
    <xdr:clientData/>
  </xdr:twoCellAnchor>
  <xdr:twoCellAnchor>
    <xdr:from>
      <xdr:col>1</xdr:col>
      <xdr:colOff>0</xdr:colOff>
      <xdr:row>32</xdr:row>
      <xdr:rowOff>9525</xdr:rowOff>
    </xdr:from>
    <xdr:to>
      <xdr:col>3</xdr:col>
      <xdr:colOff>28575</xdr:colOff>
      <xdr:row>40</xdr:row>
      <xdr:rowOff>180975</xdr:rowOff>
    </xdr:to>
    <xdr:sp macro="" textlink="">
      <xdr:nvSpPr>
        <xdr:cNvPr id="4" name="Tekstvak 3"/>
        <xdr:cNvSpPr txBox="1"/>
      </xdr:nvSpPr>
      <xdr:spPr>
        <a:xfrm>
          <a:off x="209550" y="14173200"/>
          <a:ext cx="13382625" cy="170497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050" b="1">
              <a:solidFill>
                <a:schemeClr val="tx1">
                  <a:lumMod val="75000"/>
                  <a:lumOff val="25000"/>
                </a:schemeClr>
              </a:solidFill>
              <a:latin typeface="Trebuchet MS" panose="020B0603020202020204" pitchFamily="34" charset="0"/>
            </a:rPr>
            <a:t>Uitleg</a:t>
          </a:r>
          <a:r>
            <a:rPr lang="nl-NL" sz="1050" b="1" baseline="0">
              <a:solidFill>
                <a:schemeClr val="tx1">
                  <a:lumMod val="75000"/>
                  <a:lumOff val="25000"/>
                </a:schemeClr>
              </a:solidFill>
              <a:latin typeface="Trebuchet MS" panose="020B0603020202020204" pitchFamily="34" charset="0"/>
            </a:rPr>
            <a:t> toevoegen rijen aan invoertabellen van de kostenbegroting</a:t>
          </a:r>
          <a:endParaRPr lang="nl-NL" sz="1050" b="1">
            <a:solidFill>
              <a:schemeClr val="tx1">
                <a:lumMod val="75000"/>
                <a:lumOff val="25000"/>
              </a:schemeClr>
            </a:solidFill>
            <a:latin typeface="Trebuchet MS" panose="020B0603020202020204" pitchFamily="34" charset="0"/>
          </a:endParaRPr>
        </a:p>
        <a:p>
          <a:pPr algn="l"/>
          <a:r>
            <a:rPr lang="nl-NL" sz="1050">
              <a:solidFill>
                <a:schemeClr val="tx1">
                  <a:lumMod val="75000"/>
                  <a:lumOff val="25000"/>
                </a:schemeClr>
              </a:solidFill>
              <a:latin typeface="Trebuchet MS" panose="020B0603020202020204" pitchFamily="34" charset="0"/>
            </a:rPr>
            <a:t>Op</a:t>
          </a:r>
          <a:r>
            <a:rPr lang="nl-NL" sz="1050" baseline="0">
              <a:solidFill>
                <a:schemeClr val="tx1">
                  <a:lumMod val="75000"/>
                  <a:lumOff val="25000"/>
                </a:schemeClr>
              </a:solidFill>
              <a:latin typeface="Trebuchet MS" panose="020B0603020202020204" pitchFamily="34" charset="0"/>
            </a:rPr>
            <a:t> de partnertabbladen zijn per mogelijke kostensoort invoertabellen aanwezig, waarbij reeds ruimte is voor de invoer van diverse kostenregels. Mocht het aantal kostenregels voor een tabel niet voldoende zijn, dan kunt u zelf rijen aan de tabel toevoegen. Volg voor het toevoegen van de rijen onderstaande uitleg nauwkeurig op, om te voorkomen dat het toevoegen van de rijen leidt tot doorrekenfouten!</a:t>
          </a:r>
        </a:p>
        <a:p>
          <a:pPr algn="l"/>
          <a:endParaRPr lang="nl-NL" sz="1050" baseline="0">
            <a:solidFill>
              <a:schemeClr val="tx1">
                <a:lumMod val="75000"/>
                <a:lumOff val="25000"/>
              </a:schemeClr>
            </a:solidFill>
            <a:latin typeface="Trebuchet MS" panose="020B0603020202020204" pitchFamily="34" charset="0"/>
          </a:endParaRPr>
        </a:p>
        <a:p>
          <a:pPr algn="l"/>
          <a:r>
            <a:rPr lang="nl-NL" sz="1050" baseline="0">
              <a:solidFill>
                <a:schemeClr val="tx1">
                  <a:lumMod val="75000"/>
                  <a:lumOff val="25000"/>
                </a:schemeClr>
              </a:solidFill>
              <a:latin typeface="Trebuchet MS" panose="020B0603020202020204" pitchFamily="34" charset="0"/>
            </a:rPr>
            <a:t>1) Verwijder de beveiliging van het tabblad door in het lint te klikken op Controleren -&gt; Blad beveiliging opheffen -&gt; Ok.</a:t>
          </a:r>
        </a:p>
        <a:p>
          <a:pPr algn="l"/>
          <a:r>
            <a:rPr lang="nl-NL" sz="1050" baseline="0">
              <a:solidFill>
                <a:schemeClr val="tx1">
                  <a:lumMod val="75000"/>
                  <a:lumOff val="25000"/>
                </a:schemeClr>
              </a:solidFill>
              <a:latin typeface="Trebuchet MS" panose="020B0603020202020204" pitchFamily="34" charset="0"/>
            </a:rPr>
            <a:t>2) Selecteer een volledige rij in de tabel waar een rij moet worden ingevoegd (</a:t>
          </a:r>
          <a:r>
            <a:rPr lang="nl-NL" sz="1050" b="1" baseline="0">
              <a:solidFill>
                <a:schemeClr val="tx1">
                  <a:lumMod val="75000"/>
                  <a:lumOff val="25000"/>
                </a:schemeClr>
              </a:solidFill>
              <a:latin typeface="Trebuchet MS" panose="020B0603020202020204" pitchFamily="34" charset="0"/>
            </a:rPr>
            <a:t>niet de eerste of laatste rij!</a:t>
          </a:r>
          <a:r>
            <a:rPr lang="nl-NL" sz="1050" baseline="0">
              <a:solidFill>
                <a:schemeClr val="tx1">
                  <a:lumMod val="75000"/>
                  <a:lumOff val="25000"/>
                </a:schemeClr>
              </a:solidFill>
              <a:latin typeface="Trebuchet MS" panose="020B0603020202020204" pitchFamily="34" charset="0"/>
            </a:rPr>
            <a:t>) en kopieer deze rij. Dit gaat het snelst door met de rechtermuisknop van de cursor op het betreffende rijnummer te klikken en dan 'Kopiëren' te selecteren.</a:t>
          </a:r>
        </a:p>
        <a:p>
          <a:pPr algn="l"/>
          <a:r>
            <a:rPr lang="nl-NL" sz="1050" baseline="0">
              <a:solidFill>
                <a:schemeClr val="tx1">
                  <a:lumMod val="75000"/>
                  <a:lumOff val="25000"/>
                </a:schemeClr>
              </a:solidFill>
              <a:latin typeface="Trebuchet MS" panose="020B0603020202020204" pitchFamily="34" charset="0"/>
            </a:rPr>
            <a:t>3) Voeg de gekopieerde cellen in op dezelfde plek. Dit gaat het snelst door wederom met de rechtermuisknop van de cursor op hetzelfde rijnummer te klikken en vervolgens 'Gekopieerde cellen invoegen' te selecteren.</a:t>
          </a:r>
          <a:endParaRPr lang="nl-NL" sz="1100" b="0" i="0" u="none" strike="noStrike" baseline="0">
            <a:solidFill>
              <a:schemeClr val="dk1"/>
            </a:solidFill>
            <a:effectLst/>
            <a:latin typeface="+mn-lt"/>
            <a:ea typeface="+mn-ea"/>
            <a:cs typeface="+mn-cs"/>
          </a:endParaRPr>
        </a:p>
        <a:p>
          <a:pPr algn="l"/>
          <a:r>
            <a:rPr lang="nl-NL" sz="1050" baseline="0">
              <a:solidFill>
                <a:schemeClr val="tx1">
                  <a:lumMod val="75000"/>
                  <a:lumOff val="25000"/>
                </a:schemeClr>
              </a:solidFill>
              <a:latin typeface="Trebuchet MS" panose="020B0603020202020204" pitchFamily="34" charset="0"/>
              <a:ea typeface="+mn-ea"/>
              <a:cs typeface="+mn-cs"/>
            </a:rPr>
            <a:t>4) Herhaal de stappen 2 en 3 totdat u genoeg rijen heeft.</a:t>
          </a:r>
        </a:p>
        <a:p>
          <a:pPr marL="0" marR="0" lvl="0" indent="0" algn="l" defTabSz="914400" eaLnBrk="1" fontAlgn="auto" latinLnBrk="0" hangingPunct="1">
            <a:lnSpc>
              <a:spcPct val="100000"/>
            </a:lnSpc>
            <a:spcBef>
              <a:spcPts val="0"/>
            </a:spcBef>
            <a:spcAft>
              <a:spcPts val="0"/>
            </a:spcAft>
            <a:buClrTx/>
            <a:buSzTx/>
            <a:buFontTx/>
            <a:buNone/>
            <a:tabLst/>
            <a:defRPr/>
          </a:pPr>
          <a:r>
            <a:rPr lang="nl-NL" sz="1050" baseline="0">
              <a:solidFill>
                <a:schemeClr val="tx1">
                  <a:lumMod val="75000"/>
                  <a:lumOff val="25000"/>
                </a:schemeClr>
              </a:solidFill>
              <a:latin typeface="Trebuchet MS" panose="020B0603020202020204" pitchFamily="34" charset="0"/>
              <a:ea typeface="+mn-ea"/>
              <a:cs typeface="+mn-cs"/>
            </a:rPr>
            <a:t>5) Plaats de beveiliging weer terug op het tabblad door in het lint te klikken op Controleren -&gt; Blad beveiligen -&gt; Ok. Dit is belangrijk, omdat de beveiliging borgt dat doorrekeningen niet (per ongeluk) aangetast worden.</a:t>
          </a:r>
        </a:p>
        <a:p>
          <a:pPr algn="l"/>
          <a:r>
            <a:rPr lang="nl-NL" sz="1050" baseline="0">
              <a:solidFill>
                <a:schemeClr val="tx1">
                  <a:lumMod val="75000"/>
                  <a:lumOff val="25000"/>
                </a:schemeClr>
              </a:solidFill>
              <a:latin typeface="Trebuchet MS" panose="020B0603020202020204" pitchFamily="34" charset="0"/>
            </a:rPr>
            <a:t> </a:t>
          </a:r>
          <a:endParaRPr lang="nl-NL" sz="1100"/>
        </a:p>
        <a:p>
          <a:endParaRPr lang="nl-NL" sz="1100"/>
        </a:p>
        <a:p>
          <a:endParaRPr lang="nl-NL" sz="1100"/>
        </a:p>
      </xdr:txBody>
    </xdr:sp>
    <xdr:clientData/>
  </xdr:twoCellAnchor>
  <xdr:twoCellAnchor editAs="oneCell">
    <xdr:from>
      <xdr:col>2</xdr:col>
      <xdr:colOff>7562850</xdr:colOff>
      <xdr:row>0</xdr:row>
      <xdr:rowOff>0</xdr:rowOff>
    </xdr:from>
    <xdr:to>
      <xdr:col>2</xdr:col>
      <xdr:colOff>10201275</xdr:colOff>
      <xdr:row>4</xdr:row>
      <xdr:rowOff>66675</xdr:rowOff>
    </xdr:to>
    <xdr:pic>
      <xdr:nvPicPr>
        <xdr:cNvPr id="5" name="Afbeelding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839450" y="0"/>
          <a:ext cx="2628900" cy="904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6591300</xdr:colOff>
      <xdr:row>0</xdr:row>
      <xdr:rowOff>142875</xdr:rowOff>
    </xdr:from>
    <xdr:to>
      <xdr:col>2</xdr:col>
      <xdr:colOff>7505700</xdr:colOff>
      <xdr:row>4</xdr:row>
      <xdr:rowOff>47625</xdr:rowOff>
    </xdr:to>
    <xdr:pic>
      <xdr:nvPicPr>
        <xdr:cNvPr id="7" name="Afbeelding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867900" y="142875"/>
          <a:ext cx="914400" cy="742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25</xdr:row>
      <xdr:rowOff>180975</xdr:rowOff>
    </xdr:from>
    <xdr:to>
      <xdr:col>6</xdr:col>
      <xdr:colOff>1247775</xdr:colOff>
      <xdr:row>35</xdr:row>
      <xdr:rowOff>152400</xdr:rowOff>
    </xdr:to>
    <xdr:sp macro="" textlink="">
      <xdr:nvSpPr>
        <xdr:cNvPr id="2" name="Tekstvak 1"/>
        <xdr:cNvSpPr txBox="1"/>
      </xdr:nvSpPr>
      <xdr:spPr>
        <a:xfrm>
          <a:off x="209550" y="5457825"/>
          <a:ext cx="11382375" cy="18764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b="1">
              <a:solidFill>
                <a:schemeClr val="tx1">
                  <a:lumMod val="75000"/>
                  <a:lumOff val="25000"/>
                </a:schemeClr>
              </a:solidFill>
            </a:rPr>
            <a:t>Keuzeopties</a:t>
          </a:r>
          <a:r>
            <a:rPr lang="nl-NL" sz="1100" b="1" baseline="0">
              <a:solidFill>
                <a:schemeClr val="tx1">
                  <a:lumMod val="75000"/>
                  <a:lumOff val="25000"/>
                </a:schemeClr>
              </a:solidFill>
            </a:rPr>
            <a:t> voor begroten en verantwoorden kosten</a:t>
          </a:r>
          <a:endParaRPr lang="nl-NL" sz="1100" b="1">
            <a:solidFill>
              <a:schemeClr val="tx1">
                <a:lumMod val="75000"/>
                <a:lumOff val="25000"/>
              </a:schemeClr>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tx1">
                  <a:lumMod val="75000"/>
                  <a:lumOff val="25000"/>
                </a:schemeClr>
              </a:solidFill>
            </a:rPr>
            <a:t>Op projectniveau kent het programma drie opties voor het begroten en verantwoorden van kosten. De eerste optie is de methode van het apart begroten en verantwoorden van alle kosten, de tweede en derde optie zijn vereenvoudigde kostenopties om administratieve lasten te verminderen. Bovenstaand dient u uit deze opties een keuze te maken, </a:t>
          </a:r>
          <a:r>
            <a:rPr lang="nl-NL" sz="1100" u="sng">
              <a:solidFill>
                <a:schemeClr val="tx1">
                  <a:lumMod val="75000"/>
                  <a:lumOff val="25000"/>
                </a:schemeClr>
              </a:solidFill>
            </a:rPr>
            <a:t>voordat</a:t>
          </a:r>
          <a:r>
            <a:rPr lang="nl-NL" sz="1100">
              <a:solidFill>
                <a:schemeClr val="tx1">
                  <a:lumMod val="75000"/>
                  <a:lumOff val="25000"/>
                </a:schemeClr>
              </a:solidFill>
            </a:rPr>
            <a:t> u de begroting op de partnerbladen gaat invullen. De optiekeuze heeft namelijk invloed op de kostensoorten die in de partnerbegrotingen kunnen worden gebruikt! </a:t>
          </a:r>
          <a:r>
            <a:rPr lang="nl-NL" sz="1100" i="1">
              <a:solidFill>
                <a:schemeClr val="tx1">
                  <a:lumMod val="75000"/>
                  <a:lumOff val="25000"/>
                </a:schemeClr>
              </a:solidFill>
            </a:rPr>
            <a:t>Ons advies is om indien van toepassing deze optiekeuze tijdig met de projectpartners af te stemmen.</a:t>
          </a:r>
        </a:p>
        <a:p>
          <a:pPr marL="0" marR="0" lvl="0" indent="0" defTabSz="914400" eaLnBrk="1" fontAlgn="auto" latinLnBrk="0" hangingPunct="1">
            <a:lnSpc>
              <a:spcPct val="100000"/>
            </a:lnSpc>
            <a:spcBef>
              <a:spcPts val="0"/>
            </a:spcBef>
            <a:spcAft>
              <a:spcPts val="0"/>
            </a:spcAft>
            <a:buClrTx/>
            <a:buSzTx/>
            <a:buFontTx/>
            <a:buNone/>
            <a:tabLst/>
            <a:defRPr/>
          </a:pPr>
          <a:endParaRPr lang="nl-NL" sz="1100" i="1">
            <a:solidFill>
              <a:schemeClr val="tx1">
                <a:lumMod val="75000"/>
                <a:lumOff val="25000"/>
              </a:schemeClr>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i="0">
              <a:solidFill>
                <a:schemeClr val="tx1">
                  <a:lumMod val="75000"/>
                  <a:lumOff val="25000"/>
                </a:schemeClr>
              </a:solidFill>
              <a:effectLst/>
              <a:latin typeface="+mn-lt"/>
              <a:ea typeface="+mn-ea"/>
              <a:cs typeface="+mn-cs"/>
            </a:rPr>
            <a:t>Optie 1, het apart begroten en verantwoorden van loonkosten en overige directe kosten (loonverletkosten,</a:t>
          </a:r>
          <a:r>
            <a:rPr lang="nl-NL" sz="1100" i="0" baseline="0">
              <a:solidFill>
                <a:schemeClr val="tx1">
                  <a:lumMod val="75000"/>
                  <a:lumOff val="25000"/>
                </a:schemeClr>
              </a:solidFill>
              <a:effectLst/>
              <a:latin typeface="+mn-lt"/>
              <a:ea typeface="+mn-ea"/>
              <a:cs typeface="+mn-cs"/>
            </a:rPr>
            <a:t> </a:t>
          </a:r>
          <a:r>
            <a:rPr lang="nl-NL" sz="1100" i="0">
              <a:solidFill>
                <a:schemeClr val="tx1">
                  <a:lumMod val="75000"/>
                  <a:lumOff val="25000"/>
                </a:schemeClr>
              </a:solidFill>
              <a:effectLst/>
              <a:latin typeface="+mn-lt"/>
              <a:ea typeface="+mn-ea"/>
              <a:cs typeface="+mn-cs"/>
            </a:rPr>
            <a:t>afschrijvingskosten, bijdragen in natura, overige kosten derden) kunt u altijd kiezen. Als </a:t>
          </a:r>
          <a:r>
            <a:rPr lang="nl-NL" sz="1100" i="1">
              <a:solidFill>
                <a:schemeClr val="tx1">
                  <a:lumMod val="75000"/>
                  <a:lumOff val="25000"/>
                </a:schemeClr>
              </a:solidFill>
              <a:effectLst/>
              <a:latin typeface="+mn-lt"/>
              <a:ea typeface="+mn-ea"/>
              <a:cs typeface="+mn-cs"/>
            </a:rPr>
            <a:t>alle</a:t>
          </a:r>
          <a:r>
            <a:rPr lang="nl-NL" sz="1100" i="0">
              <a:solidFill>
                <a:schemeClr val="tx1">
                  <a:lumMod val="75000"/>
                  <a:lumOff val="25000"/>
                </a:schemeClr>
              </a:solidFill>
              <a:effectLst/>
              <a:latin typeface="+mn-lt"/>
              <a:ea typeface="+mn-ea"/>
              <a:cs typeface="+mn-cs"/>
            </a:rPr>
            <a:t> partners in uw project zowel loonkosten als overige kosten verwachten te maken, kunt u ook kiezen uit de opties 2 en 3. Bij optie 2 worden de loonkosten begroot als forfait van 23% van de overige directe kosten. Het apart begroten en verantwoorden van loonkosten is daarmee niet nodig. Bij optie 3 worden de loonkosten en overige directe kosten gecombineerd begroot en verdisconteerd in een uurtarief/maandbedrag. Het apart begroten en verantwoorden van overige directe kosten is daarmee niet nodig. Let op: de gemaakte keuze is van toepassing op </a:t>
          </a:r>
          <a:r>
            <a:rPr lang="nl-NL" sz="1100" i="0" u="sng">
              <a:solidFill>
                <a:schemeClr val="tx1">
                  <a:lumMod val="75000"/>
                  <a:lumOff val="25000"/>
                </a:schemeClr>
              </a:solidFill>
              <a:effectLst/>
              <a:latin typeface="+mn-lt"/>
              <a:ea typeface="+mn-ea"/>
              <a:cs typeface="+mn-cs"/>
            </a:rPr>
            <a:t>elke</a:t>
          </a:r>
          <a:r>
            <a:rPr lang="nl-NL" sz="1100" i="0">
              <a:solidFill>
                <a:schemeClr val="tx1">
                  <a:lumMod val="75000"/>
                  <a:lumOff val="25000"/>
                </a:schemeClr>
              </a:solidFill>
              <a:effectLst/>
              <a:latin typeface="+mn-lt"/>
              <a:ea typeface="+mn-ea"/>
              <a:cs typeface="+mn-cs"/>
            </a:rPr>
            <a:t> partner!</a:t>
          </a:r>
        </a:p>
        <a:p>
          <a:endParaRPr lang="nl-NL" sz="1100">
            <a:solidFill>
              <a:schemeClr val="tx1">
                <a:lumMod val="75000"/>
                <a:lumOff val="25000"/>
              </a:schemeClr>
            </a:solidFill>
          </a:endParaRPr>
        </a:p>
      </xdr:txBody>
    </xdr:sp>
    <xdr:clientData/>
  </xdr:twoCellAnchor>
  <xdr:twoCellAnchor>
    <xdr:from>
      <xdr:col>0</xdr:col>
      <xdr:colOff>209550</xdr:colOff>
      <xdr:row>3</xdr:row>
      <xdr:rowOff>133350</xdr:rowOff>
    </xdr:from>
    <xdr:to>
      <xdr:col>6</xdr:col>
      <xdr:colOff>1133475</xdr:colOff>
      <xdr:row>7</xdr:row>
      <xdr:rowOff>152400</xdr:rowOff>
    </xdr:to>
    <xdr:sp macro="" textlink="">
      <xdr:nvSpPr>
        <xdr:cNvPr id="3" name="Tekstvak 2"/>
        <xdr:cNvSpPr txBox="1"/>
      </xdr:nvSpPr>
      <xdr:spPr>
        <a:xfrm>
          <a:off x="209550" y="809625"/>
          <a:ext cx="11268075" cy="781050"/>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Benoemen</a:t>
          </a:r>
          <a:r>
            <a:rPr lang="nl-NL" sz="1100" b="1" baseline="0">
              <a:solidFill>
                <a:schemeClr val="tx1">
                  <a:lumMod val="65000"/>
                  <a:lumOff val="35000"/>
                </a:schemeClr>
              </a:solidFill>
            </a:rPr>
            <a:t> </a:t>
          </a:r>
          <a:r>
            <a:rPr lang="nl-NL" sz="1100" b="1" baseline="0">
              <a:solidFill>
                <a:schemeClr val="tx1">
                  <a:lumMod val="75000"/>
                  <a:lumOff val="25000"/>
                </a:schemeClr>
              </a:solidFill>
            </a:rPr>
            <a:t>werkpakketten</a:t>
          </a:r>
        </a:p>
        <a:p>
          <a:r>
            <a:rPr lang="nl-NL" sz="1100">
              <a:solidFill>
                <a:schemeClr val="tx1">
                  <a:lumMod val="65000"/>
                  <a:lumOff val="35000"/>
                </a:schemeClr>
              </a:solidFill>
            </a:rPr>
            <a:t>Nummer uw werkpakketten en geef ze een naam. U kunt maximaal tien werkpakketten benoemen. Als</a:t>
          </a:r>
          <a:r>
            <a:rPr lang="nl-NL" sz="1100" baseline="0">
              <a:solidFill>
                <a:schemeClr val="tx1">
                  <a:lumMod val="65000"/>
                  <a:lumOff val="35000"/>
                </a:schemeClr>
              </a:solidFill>
            </a:rPr>
            <a:t> u minder dan tien werkpakketten heeft, kunt u overige rijen leeg laten.</a:t>
          </a:r>
          <a:r>
            <a:rPr lang="nl-NL" sz="1100">
              <a:solidFill>
                <a:schemeClr val="tx1">
                  <a:lumMod val="65000"/>
                  <a:lumOff val="35000"/>
                </a:schemeClr>
              </a:solidFill>
            </a:rPr>
            <a:t> Alle kosten in de begroting</a:t>
          </a:r>
          <a:r>
            <a:rPr lang="nl-NL" sz="1100" baseline="0">
              <a:solidFill>
                <a:schemeClr val="tx1">
                  <a:lumMod val="65000"/>
                  <a:lumOff val="35000"/>
                </a:schemeClr>
              </a:solidFill>
            </a:rPr>
            <a:t> moeten binnen één van de werkpakketten onder te brengen zijn. </a:t>
          </a:r>
          <a:r>
            <a:rPr lang="nl-NL" sz="1100" u="sng" baseline="0">
              <a:solidFill>
                <a:schemeClr val="tx1">
                  <a:lumMod val="65000"/>
                  <a:lumOff val="35000"/>
                </a:schemeClr>
              </a:solidFill>
            </a:rPr>
            <a:t>Let op</a:t>
          </a:r>
          <a:r>
            <a:rPr lang="nl-NL" sz="1100" baseline="0">
              <a:solidFill>
                <a:schemeClr val="tx1">
                  <a:lumMod val="65000"/>
                  <a:lumOff val="35000"/>
                </a:schemeClr>
              </a:solidFill>
            </a:rPr>
            <a:t>: we raden het af de nummering en benaming van de werkpakketten nog aan te passen nadat begonnen is met het invullen van de partnerbegrotingen i.v.m. kans op doorrekenfouten. </a:t>
          </a:r>
          <a:endParaRPr lang="nl-NL" sz="1100">
            <a:solidFill>
              <a:schemeClr val="tx1">
                <a:lumMod val="65000"/>
                <a:lumOff val="35000"/>
              </a:schemeClr>
            </a:solidFill>
          </a:endParaRPr>
        </a:p>
      </xdr:txBody>
    </xdr:sp>
    <xdr:clientData/>
  </xdr:twoCellAnchor>
  <xdr:twoCellAnchor>
    <xdr:from>
      <xdr:col>5</xdr:col>
      <xdr:colOff>171450</xdr:colOff>
      <xdr:row>23</xdr:row>
      <xdr:rowOff>142875</xdr:rowOff>
    </xdr:from>
    <xdr:to>
      <xdr:col>5</xdr:col>
      <xdr:colOff>1143000</xdr:colOff>
      <xdr:row>25</xdr:row>
      <xdr:rowOff>161925</xdr:rowOff>
    </xdr:to>
    <xdr:sp macro="" textlink="">
      <xdr:nvSpPr>
        <xdr:cNvPr id="8" name="Vrije vorm: vorm 7"/>
        <xdr:cNvSpPr/>
      </xdr:nvSpPr>
      <xdr:spPr>
        <a:xfrm>
          <a:off x="8772525" y="4914900"/>
          <a:ext cx="971550" cy="523875"/>
        </a:xfrm>
        <a:custGeom>
          <a:avLst/>
          <a:gdLst>
            <a:gd name="connsiteX0" fmla="*/ 0 w 971550"/>
            <a:gd name="connsiteY0" fmla="*/ 4233 h 528108"/>
            <a:gd name="connsiteX1" fmla="*/ 608353 w 971550"/>
            <a:gd name="connsiteY1" fmla="*/ 42333 h 528108"/>
            <a:gd name="connsiteX2" fmla="*/ 907990 w 971550"/>
            <a:gd name="connsiteY2" fmla="*/ 309033 h 528108"/>
            <a:gd name="connsiteX3" fmla="*/ 971550 w 971550"/>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h="528108" w="971550">
              <a:moveTo>
                <a:pt x="0" y="4233"/>
              </a:moveTo>
              <a:cubicBezTo>
                <a:pt x="227362" y="-8336"/>
                <a:pt x="448162" y="-22126"/>
                <a:pt x="608353" y="42333"/>
              </a:cubicBezTo>
              <a:cubicBezTo>
                <a:pt x="761092" y="109632"/>
                <a:pt x="858927" y="227315"/>
                <a:pt x="907990" y="309033"/>
              </a:cubicBezTo>
              <a:cubicBezTo>
                <a:pt x="960008" y="391872"/>
                <a:pt x="961575" y="458033"/>
                <a:pt x="971550" y="528108"/>
              </a:cubicBezTo>
            </a:path>
          </a:pathLst>
        </a:custGeom>
        <a:noFill/>
        <a:ln w="19050">
          <a:solidFill>
            <a:schemeClr val="bg2">
              <a:lumMod val="50000"/>
            </a:schemeClr>
          </a:solidFill>
          <a:extLst>
            <a:ext uri="{C807C97D-BFC1-408E-A445-0C87EB9F89A2}">
              <ask:lineSketchStyleProps xmlns:ask="http://schemas.microsoft.com/office/drawing/2018/sketchyshapes" sd="2385780348">
                <a:custGeom>
                  <a:avLst/>
                  <a:gdLst>
                    <a:gd name="connsiteX0" fmla="*/ 0 w 1019175"/>
                    <a:gd name="connsiteY0" fmla="*/ 4233 h 528108"/>
                    <a:gd name="connsiteX1" fmla="*/ 638175 w 1019175"/>
                    <a:gd name="connsiteY1" fmla="*/ 42333 h 528108"/>
                    <a:gd name="connsiteX2" fmla="*/ 952500 w 1019175"/>
                    <a:gd name="connsiteY2" fmla="*/ 309033 h 528108"/>
                    <a:gd name="connsiteX3" fmla="*/ 1019175 w 1019175"/>
                    <a:gd name="connsiteY3" fmla="*/ 528108 h 528108"/>
                  </a:gdLst>
                  <a:ahLst/>
                  <a:cxnLst>
                    <a:cxn ang="0">
                      <a:pos x="connsiteX0" y="connsiteY0"/>
                    </a:cxn>
                    <a:cxn ang="0">
                      <a:pos x="connsiteX1" y="connsiteY1"/>
                    </a:cxn>
                    <a:cxn ang="0">
                      <a:pos x="connsiteX2" y="connsiteY2"/>
                    </a:cxn>
                    <a:cxn ang="0">
                      <a:pos x="connsiteX3" y="connsiteY3"/>
                    </a:cxn>
                  </a:cxnLst>
                  <a:rect l="l" t="t" r="r" b="b"/>
                  <a:pathLst>
                    <a:path w="1019175" h="528108">
                      <a:moveTo>
                        <a:pt x="0" y="4233"/>
                      </a:moveTo>
                      <a:cubicBezTo>
                        <a:pt x="239712" y="-2117"/>
                        <a:pt x="479425" y="-8467"/>
                        <a:pt x="638175" y="42333"/>
                      </a:cubicBezTo>
                      <a:cubicBezTo>
                        <a:pt x="796925" y="93133"/>
                        <a:pt x="889000" y="228071"/>
                        <a:pt x="952500" y="309033"/>
                      </a:cubicBezTo>
                      <a:cubicBezTo>
                        <a:pt x="1016000" y="389995"/>
                        <a:pt x="1017587" y="459051"/>
                        <a:pt x="1019175" y="528108"/>
                      </a:cubicBezTo>
                    </a:path>
                  </a:pathLst>
                </a:custGeom>
                <ask:type>
                  <ask:lineSketchCurved/>
                </ask:type>
              </ask:lineSketchStyleProps>
            </a:ext>
          </a:extLst>
          <a:headEnd type="arrow" w="med" len="med"/>
          <a:tailEnd type="none" w="med" len="med"/>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nl-NL" sz="1100"/>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xdr:row>
      <xdr:rowOff>114300</xdr:rowOff>
    </xdr:from>
    <xdr:to>
      <xdr:col>9</xdr:col>
      <xdr:colOff>0</xdr:colOff>
      <xdr:row>7</xdr:row>
      <xdr:rowOff>161925</xdr:rowOff>
    </xdr:to>
    <xdr:sp macro="" textlink="">
      <xdr:nvSpPr>
        <xdr:cNvPr id="2" name="Tekstvak 1"/>
        <xdr:cNvSpPr txBox="1"/>
      </xdr:nvSpPr>
      <xdr:spPr>
        <a:xfrm>
          <a:off x="6486525" y="733425"/>
          <a:ext cx="5057775" cy="885825"/>
        </a:xfrm>
        <a:prstGeom prst="rect">
          <a:avLst/>
        </a:prstGeom>
        <a:solidFill>
          <a:srgbClr val="F8F8F8"/>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nl-NL" sz="1100" b="1">
              <a:solidFill>
                <a:schemeClr val="tx1">
                  <a:lumMod val="65000"/>
                  <a:lumOff val="35000"/>
                </a:schemeClr>
              </a:solidFill>
            </a:rPr>
            <a:t>Let</a:t>
          </a:r>
          <a:r>
            <a:rPr lang="nl-NL" sz="1100" b="1" baseline="0">
              <a:solidFill>
                <a:schemeClr val="tx1">
                  <a:lumMod val="65000"/>
                  <a:lumOff val="35000"/>
                </a:schemeClr>
              </a:solidFill>
            </a:rPr>
            <a:t> op: v</a:t>
          </a:r>
          <a:r>
            <a:rPr lang="nl-NL" sz="1100" b="1">
              <a:solidFill>
                <a:schemeClr val="tx1">
                  <a:lumMod val="65000"/>
                  <a:lumOff val="35000"/>
                </a:schemeClr>
              </a:solidFill>
            </a:rPr>
            <a:t>olledig</a:t>
          </a:r>
          <a:r>
            <a:rPr lang="nl-NL" sz="1100" b="1" baseline="0">
              <a:solidFill>
                <a:schemeClr val="tx1">
                  <a:lumMod val="65000"/>
                  <a:lumOff val="35000"/>
                </a:schemeClr>
              </a:solidFill>
            </a:rPr>
            <a:t> invullen tabblad</a:t>
          </a:r>
          <a:endParaRPr lang="nl-NL" sz="1100" b="1" baseline="0">
            <a:solidFill>
              <a:schemeClr val="tx1">
                <a:lumMod val="75000"/>
                <a:lumOff val="25000"/>
              </a:schemeClr>
            </a:solidFill>
          </a:endParaRPr>
        </a:p>
        <a:p>
          <a:r>
            <a:rPr lang="nl-NL" sz="1100" u="none">
              <a:solidFill>
                <a:schemeClr val="tx1">
                  <a:lumMod val="65000"/>
                  <a:lumOff val="35000"/>
                </a:schemeClr>
              </a:solidFill>
            </a:rPr>
            <a:t>Zorg ervoor dat u dit tabblad volledig invult, d.w.z. de </a:t>
          </a:r>
          <a:r>
            <a:rPr lang="nl-NL" sz="1100" u="sng">
              <a:solidFill>
                <a:schemeClr val="tx1">
                  <a:lumMod val="65000"/>
                  <a:lumOff val="35000"/>
                </a:schemeClr>
              </a:solidFill>
            </a:rPr>
            <a:t>partnergegevens</a:t>
          </a:r>
          <a:r>
            <a:rPr lang="nl-NL" sz="1100">
              <a:solidFill>
                <a:schemeClr val="tx1">
                  <a:lumMod val="65000"/>
                  <a:lumOff val="35000"/>
                </a:schemeClr>
              </a:solidFill>
            </a:rPr>
            <a:t>, de </a:t>
          </a:r>
          <a:r>
            <a:rPr lang="nl-NL" sz="1100" u="sng">
              <a:solidFill>
                <a:schemeClr val="tx1">
                  <a:lumMod val="65000"/>
                  <a:lumOff val="35000"/>
                </a:schemeClr>
              </a:solidFill>
            </a:rPr>
            <a:t>kostenbegroting invoertabellen</a:t>
          </a:r>
          <a:r>
            <a:rPr lang="nl-NL" sz="1100">
              <a:solidFill>
                <a:schemeClr val="tx1">
                  <a:lumMod val="65000"/>
                  <a:lumOff val="35000"/>
                </a:schemeClr>
              </a:solidFill>
            </a:rPr>
            <a:t>, de </a:t>
          </a:r>
          <a:r>
            <a:rPr lang="nl-NL" sz="1100" u="sng">
              <a:solidFill>
                <a:schemeClr val="tx1">
                  <a:lumMod val="65000"/>
                  <a:lumOff val="35000"/>
                </a:schemeClr>
              </a:solidFill>
            </a:rPr>
            <a:t>financieringstabel</a:t>
          </a:r>
          <a:r>
            <a:rPr lang="nl-NL" sz="1100">
              <a:solidFill>
                <a:schemeClr val="tx1">
                  <a:lumMod val="65000"/>
                  <a:lumOff val="35000"/>
                </a:schemeClr>
              </a:solidFill>
            </a:rPr>
            <a:t> en de </a:t>
          </a:r>
          <a:r>
            <a:rPr lang="nl-NL" sz="1100" u="sng">
              <a:solidFill>
                <a:schemeClr val="tx1">
                  <a:lumMod val="65000"/>
                  <a:lumOff val="35000"/>
                </a:schemeClr>
              </a:solidFill>
            </a:rPr>
            <a:t>staatssteuntabel</a:t>
          </a:r>
          <a:r>
            <a:rPr lang="nl-NL" sz="1100">
              <a:solidFill>
                <a:schemeClr val="tx1">
                  <a:lumMod val="65000"/>
                  <a:lumOff val="35000"/>
                </a:schemeClr>
              </a:solidFill>
            </a:rPr>
            <a:t>. Uitleg</a:t>
          </a:r>
          <a:r>
            <a:rPr lang="nl-NL" sz="1100" baseline="0">
              <a:solidFill>
                <a:schemeClr val="tx1">
                  <a:lumMod val="65000"/>
                  <a:lumOff val="35000"/>
                </a:schemeClr>
              </a:solidFill>
            </a:rPr>
            <a:t> hoe rijen toe te voegen aan kostentabellen treft onderaan tabblad 'Instructie'.</a:t>
          </a:r>
          <a:endParaRPr lang="nl-NL" sz="1100">
            <a:solidFill>
              <a:schemeClr val="tx1">
                <a:lumMod val="65000"/>
                <a:lumOff val="35000"/>
              </a:schemeClr>
            </a:solidFill>
          </a:endParaRPr>
        </a:p>
      </xdr:txBody>
    </xdr:sp>
    <xdr:clientData/>
  </xdr:twoCellAnchor>
</xdr:wsDr>
</file>

<file path=xl/tables/table1.xml><?xml version="1.0" encoding="utf-8"?>
<table xmlns="http://schemas.openxmlformats.org/spreadsheetml/2006/main" id="17" name="Overzichtwerkpakketten" displayName="Overzichtwerkpakketten" ref="B9:C19" totalsRowShown="0" headerRowDxfId="937" dataDxfId="935" headerRowBorderDxfId="936">
  <tableColumns count="2">
    <tableColumn id="1" name="Werkpakketnummer" dataDxfId="934"/>
    <tableColumn id="2" name="Werkpakketnaam" dataDxfId="933"/>
  </tableColumns>
  <tableStyleInfo name="TableStyleMedium14" showFirstColumn="0" showLastColumn="0" showRowStripes="0" showColumnStripes="0"/>
</table>
</file>

<file path=xl/tables/table2.xml><?xml version="1.0" encoding="utf-8"?>
<table xmlns="http://schemas.openxmlformats.org/spreadsheetml/2006/main" id="2" name="Keuze_Kostensoort" displayName="Keuze_Kostensoort" ref="K1:P12" totalsRowShown="0" dataDxfId="32">
  <autoFilter ref="K1:P12"/>
  <tableColumns count="6">
    <tableColumn id="1" name="Optie 1" dataDxfId="31"/>
    <tableColumn id="2" name="Optie 1K" dataDxfId="30"/>
    <tableColumn id="3" name="Optie 2" dataDxfId="29"/>
    <tableColumn id="4" name="Optie 2K" dataDxfId="28"/>
    <tableColumn id="5" name="Optie 3" dataDxfId="27"/>
    <tableColumn id="6" name="Optie 3K" dataDxfId="26"/>
  </tableColumns>
  <tableStyleInfo name="TableStyleLight9" showFirstColumn="0" showLastColumn="0" showRowStripes="1" showColumnStripes="0"/>
</table>
</file>

<file path=xl/tables/table3.xml><?xml version="1.0" encoding="utf-8"?>
<table xmlns="http://schemas.openxmlformats.org/spreadsheetml/2006/main" id="3" name="Alle_Kostensoorten" displayName="Alle_Kostensoorten" ref="G1:I13" totalsRowShown="0">
  <autoFilter ref="G1:I13"/>
  <sortState ref="G2:I12">
    <sortCondition sortBy="value" ref="I2:I12"/>
  </sortState>
  <tableColumns count="3">
    <tableColumn id="1" name="Kostensoorten"/>
    <tableColumn id="2" name="Toelichting" dataDxfId="25"/>
    <tableColumn id="3" name="Volgorde" dataDxfId="24"/>
  </tableColumns>
  <tableStyleInfo name="TableStyleLight9" showFirstColumn="0" showLastColumn="0" showRowStripes="1" showColumnStripes="0"/>
</table>
</file>

<file path=xl/tables/table4.xml><?xml version="1.0" encoding="utf-8"?>
<table xmlns="http://schemas.openxmlformats.org/spreadsheetml/2006/main" id="5" name="Type" displayName="Type" ref="A1:A20" totalsRowShown="0">
  <autoFilter ref="A1:A20"/>
  <sortState ref="A2:A18">
    <sortCondition sortBy="value" ref="A2:A18"/>
  </sortState>
  <tableColumns count="1">
    <tableColumn id="1" name="Type organisatie"/>
  </tableColumns>
  <tableStyleInfo name="TableStyleLight9" showFirstColumn="0" showLastColumn="0" showRowStripes="1" showColumnStripes="0"/>
</table>
</file>

<file path=xl/tables/table5.xml><?xml version="1.0" encoding="utf-8"?>
<table xmlns="http://schemas.openxmlformats.org/spreadsheetml/2006/main" id="6" name="Omvang" displayName="Omvang" ref="C1:C6" totalsRowShown="0">
  <autoFilter ref="C1:C6"/>
  <tableColumns count="1">
    <tableColumn id="1" name="Omvang organisatie"/>
  </tableColumns>
  <tableStyleInfo name="TableStyleLight9" showFirstColumn="0" showLastColumn="0" showRowStripes="1" showColumnStripes="0"/>
</table>
</file>

<file path=xl/tables/table6.xml><?xml version="1.0" encoding="utf-8"?>
<table xmlns="http://schemas.openxmlformats.org/spreadsheetml/2006/main" id="16" name="NN_Werkpakket" displayName="NN_Werkpakket" ref="V1:V11" totalsRowShown="0" headerRowDxfId="23" dataDxfId="22">
  <autoFilter ref="V1:V11"/>
  <tableColumns count="1">
    <tableColumn id="1" name="Nummer en naam werkpakket" dataDxfId="21">
      <calculatedColumnFormula>IF(AND(Projectinformatie!B10="",Projectinformatie!C10="")," ",CONCATENATE(Projectinformatie!B10," - ",Projectinformatie!C10))</calculatedColumnFormula>
    </tableColumn>
  </tableColumns>
  <tableStyleInfo name="TableStyleLight14" showFirstColumn="0" showLastColumn="0" showRowStripes="1" showColumnStripes="0"/>
</table>
</file>

<file path=xl/tables/table7.xml><?xml version="1.0" encoding="utf-8"?>
<table xmlns="http://schemas.openxmlformats.org/spreadsheetml/2006/main" id="19" name="Keuzeopties" displayName="Keuzeopties" ref="R1:T4" totalsRowShown="0">
  <autoFilter ref="R1:T4"/>
  <tableColumns count="3">
    <tableColumn id="1" name="Keuzeopties"/>
    <tableColumn id="2" name="Consequentie" dataDxfId="20">
      <calculatedColumnFormula>"Op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calculatedColumnFormula>
    </tableColumn>
    <tableColumn id="4" name="Optie" dataDxfId="19"/>
  </tableColumns>
  <tableStyleInfo name="TableStyleLight9" showFirstColumn="0" showLastColumn="0" showRowStripes="1" showColumnStripes="0"/>
</table>
</file>

<file path=xl/tables/table8.xml><?xml version="1.0" encoding="utf-8"?>
<table xmlns="http://schemas.openxmlformats.org/spreadsheetml/2006/main" id="20" name="Staatssteunartikel" displayName="Staatssteunartikel" ref="E1:E5" totalsRowShown="0">
  <autoFilter ref="E1:E5"/>
  <tableColumns count="1">
    <tableColumn id="1" name="Staatssteunartikel"/>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table" Target="../tables/table4.xml" /><Relationship Id="rId4" Type="http://schemas.openxmlformats.org/officeDocument/2006/relationships/table" Target="../tables/table5.xml" /><Relationship Id="rId5" Type="http://schemas.openxmlformats.org/officeDocument/2006/relationships/table" Target="../tables/table6.xml" /><Relationship Id="rId6" Type="http://schemas.openxmlformats.org/officeDocument/2006/relationships/table" Target="../tables/table7.xml" /><Relationship Id="rId7" Type="http://schemas.openxmlformats.org/officeDocument/2006/relationships/table" Target="../tables/table8.xml" /><Relationship Id="rId8"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4C5CB-630C-439D-8F44-2206EF62CB68}">
  <sheetPr>
    <pageSetUpPr fitToPage="1"/>
  </sheetPr>
  <dimension ref="B2:D34"/>
  <sheetViews>
    <sheetView showGridLines="0" tabSelected="1" workbookViewId="0" topLeftCell="A1">
      <selection activeCell="B7" sqref="B7"/>
    </sheetView>
  </sheetViews>
  <sheetFormatPr defaultColWidth="9.140625" defaultRowHeight="15"/>
  <cols>
    <col min="1" max="1" width="3.140625" style="0" customWidth="1"/>
    <col min="2" max="2" width="46.00390625" style="0" customWidth="1"/>
    <col min="3" max="3" width="154.28125" style="0" customWidth="1"/>
  </cols>
  <sheetData>
    <row r="2" ht="21">
      <c r="B2" s="125" t="s">
        <v>188</v>
      </c>
    </row>
    <row r="3" ht="15">
      <c r="B3" s="27" t="s">
        <v>189</v>
      </c>
    </row>
    <row r="16" ht="160.15" customHeight="1"/>
    <row r="17" spans="2:4" ht="16.5" thickBot="1">
      <c r="B17" s="126" t="s">
        <v>23</v>
      </c>
      <c r="C17" s="126" t="s">
        <v>36</v>
      </c>
      <c r="D17" s="2"/>
    </row>
    <row r="18" spans="2:4" ht="15.75" thickTop="1">
      <c r="B18" s="249" t="s">
        <v>30</v>
      </c>
      <c r="C18" s="249"/>
      <c r="D18" s="2"/>
    </row>
    <row r="19" spans="2:3" ht="45">
      <c r="B19" s="127" t="s">
        <v>24</v>
      </c>
      <c r="C19" s="128" t="s">
        <v>132</v>
      </c>
    </row>
    <row r="20" spans="2:3" ht="45">
      <c r="B20" s="127" t="s">
        <v>25</v>
      </c>
      <c r="C20" s="128" t="s">
        <v>134</v>
      </c>
    </row>
    <row r="21" spans="2:3" ht="75">
      <c r="B21" s="127" t="s">
        <v>26</v>
      </c>
      <c r="C21" s="128" t="s">
        <v>137</v>
      </c>
    </row>
    <row r="22" spans="2:3" ht="15">
      <c r="B22" s="127" t="s">
        <v>190</v>
      </c>
      <c r="C22" s="128" t="s">
        <v>191</v>
      </c>
    </row>
    <row r="23" spans="2:3" ht="45.75" thickBot="1">
      <c r="B23" s="127" t="s">
        <v>27</v>
      </c>
      <c r="C23" s="128" t="s">
        <v>138</v>
      </c>
    </row>
    <row r="24" spans="2:3" ht="15.75" thickTop="1">
      <c r="B24" s="249" t="s">
        <v>35</v>
      </c>
      <c r="C24" s="249"/>
    </row>
    <row r="25" spans="2:3" ht="60">
      <c r="B25" s="127" t="s">
        <v>22</v>
      </c>
      <c r="C25" s="128" t="s">
        <v>139</v>
      </c>
    </row>
    <row r="26" spans="2:3" ht="191.45" customHeight="1">
      <c r="B26" s="127" t="s">
        <v>28</v>
      </c>
      <c r="C26" s="129" t="s">
        <v>142</v>
      </c>
    </row>
    <row r="27" spans="2:3" ht="31.9" customHeight="1">
      <c r="B27" s="127" t="s">
        <v>29</v>
      </c>
      <c r="C27" s="128" t="s">
        <v>136</v>
      </c>
    </row>
    <row r="28" spans="2:3" ht="30.75" thickBot="1">
      <c r="B28" s="127" t="s">
        <v>156</v>
      </c>
      <c r="C28" s="128" t="s">
        <v>130</v>
      </c>
    </row>
    <row r="29" spans="2:3" ht="15.75" thickTop="1">
      <c r="B29" s="249" t="s">
        <v>38</v>
      </c>
      <c r="C29" s="249"/>
    </row>
    <row r="30" spans="2:3" ht="60">
      <c r="B30" s="127" t="s">
        <v>39</v>
      </c>
      <c r="C30" s="128" t="s">
        <v>133</v>
      </c>
    </row>
    <row r="31" spans="2:3" ht="46.15" customHeight="1">
      <c r="B31" s="127" t="s">
        <v>40</v>
      </c>
      <c r="C31" s="128" t="s">
        <v>135</v>
      </c>
    </row>
    <row r="32" spans="2:3" ht="15.75">
      <c r="B32" s="1"/>
      <c r="C32" s="1"/>
    </row>
    <row r="33" spans="2:3" ht="15">
      <c r="B33" s="1"/>
      <c r="C33" s="1"/>
    </row>
    <row r="34" spans="2:3" ht="15.75">
      <c r="B34" s="1"/>
      <c r="C34" s="1"/>
    </row>
  </sheetData>
  <mergeCells count="3">
    <mergeCell ref="B18:C18"/>
    <mergeCell ref="B24:C24"/>
    <mergeCell ref="B29:C29"/>
  </mergeCells>
  <printOptions/>
  <pageMargins left="0.7" right="0.7" top="0.75" bottom="0.75" header="0.3" footer="0.3"/>
  <pageSetup fitToHeight="0" fitToWidth="1" horizontalDpi="600" verticalDpi="600" orientation="landscape" paperSize="9" scale="61"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6B8EE-8E45-4ADA-8014-AE69113AE89E}">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162</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B82:B96 B38:B52 B159:B175 B143:B151 B60:B74 B183:B190 B215:B230 B238:B252 B104:B118">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78">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9EE74-3135-4DE2-B6AF-3BC427CF56BD}">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163</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C178">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82:B96 B38:B52 B159:B175 B143:B151 B60:B74 B183:B190 B215:B230 B238:B252 B104:B118">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843F7-6D0B-4E43-9EF8-CD5E51319A27}">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164</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C178">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82:B96 B38:B52 B159:B175 B143:B151 B60:B74 B183:B190 B215:B230 B238:B252 B104:B118">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754C-85D3-4921-9F35-170863370984}">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165</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B82:B96 B38:B52 B159:B175 B143:B151 B60:B74 B183:B190 B215:B230 B238:B252 B104:B118">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78">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8C573-8DE3-4819-A341-B884A2B87BF9}">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166</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B82:B96 B38:B52 B159:B175 B143:B151 B60:B74 B183:B190 B215:B230 B238:B252 B104:B118">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78">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48C49-673F-4E30-BA48-6E7F30BE3A99}">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167</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C178">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82:B96 B38:B52 B159:B175 B143:B151 B60:B74 B183:B190 B215:B230 B238:B252 B104:B118">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1C8D3-E5E0-4369-91D9-3FF57648ECAD}">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168</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B82:B96 B38:B52 B159:B175 B143:B151 B60:B74 B183:B190 B215:B230 B238:B252 B104:B118">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78">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C30FC-73F7-4520-A12E-0F40A5FEC4D8}">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169</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B82:B96 B38:B52 B159:B175 B143:B151 B60:B74 B183:B190 B215:B230 B238:B252 B104:B118">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78">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4CD89-DA5F-4951-A7DE-45BDEE865725}">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170</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C178">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82:B96 B38:B52 B159:B175 B143:B151 B60:B74 B183:B190 B215:B230 B238:B252 B104:B118">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1DE95-C76C-4719-9CA7-1F9946C00C58}">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171</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C178">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82:B96 B38:B52 B159:B175 B143:B151 B60:B74 B183:B190 B215:B230 B238:B252 B104:B118">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D050-AABC-4EA6-89AE-83F1E1262145}">
  <sheetPr>
    <tabColor rgb="FF0070C0"/>
    <pageSetUpPr fitToPage="1"/>
  </sheetPr>
  <dimension ref="A2:W214"/>
  <sheetViews>
    <sheetView showGridLines="0" workbookViewId="0" topLeftCell="A1">
      <selection activeCell="B2" sqref="B2"/>
    </sheetView>
  </sheetViews>
  <sheetFormatPr defaultColWidth="9.140625" defaultRowHeight="15"/>
  <cols>
    <col min="1" max="1" width="2.7109375" style="5" customWidth="1"/>
    <col min="2" max="2" width="45.28125" style="0" customWidth="1"/>
    <col min="3" max="4" width="17.8515625" style="0" customWidth="1"/>
    <col min="5" max="18" width="18.140625" style="0" customWidth="1"/>
    <col min="19" max="23" width="17.28125" style="0" bestFit="1" customWidth="1"/>
  </cols>
  <sheetData>
    <row r="2" spans="2:8" ht="21.75" customHeight="1" thickBot="1">
      <c r="B2" s="55" t="s">
        <v>44</v>
      </c>
      <c r="C2" s="3"/>
      <c r="D2" s="250" t="s">
        <v>46</v>
      </c>
      <c r="E2" s="250"/>
      <c r="F2" s="250"/>
      <c r="G2" s="250"/>
      <c r="H2" s="250"/>
    </row>
    <row r="3" ht="15.75" thickTop="1"/>
    <row r="4" spans="2:23" ht="16.5" thickBot="1">
      <c r="B4" s="56"/>
      <c r="C4" s="56" t="s">
        <v>56</v>
      </c>
      <c r="D4" s="51" t="s">
        <v>31</v>
      </c>
      <c r="E4" s="51" t="s">
        <v>20</v>
      </c>
      <c r="F4" s="51" t="s">
        <v>19</v>
      </c>
      <c r="G4" s="51" t="s">
        <v>18</v>
      </c>
      <c r="H4" s="51" t="s">
        <v>17</v>
      </c>
      <c r="I4" s="51" t="s">
        <v>16</v>
      </c>
      <c r="J4" s="51" t="s">
        <v>15</v>
      </c>
      <c r="K4" s="51" t="s">
        <v>14</v>
      </c>
      <c r="L4" s="51" t="s">
        <v>13</v>
      </c>
      <c r="M4" s="51" t="s">
        <v>12</v>
      </c>
      <c r="N4" s="51" t="s">
        <v>11</v>
      </c>
      <c r="O4" s="51" t="s">
        <v>10</v>
      </c>
      <c r="P4" s="51" t="s">
        <v>9</v>
      </c>
      <c r="Q4" s="51" t="s">
        <v>8</v>
      </c>
      <c r="R4" s="51" t="s">
        <v>7</v>
      </c>
      <c r="S4" s="51" t="s">
        <v>69</v>
      </c>
      <c r="T4" s="51" t="s">
        <v>70</v>
      </c>
      <c r="U4" s="51" t="s">
        <v>71</v>
      </c>
      <c r="V4" s="51" t="s">
        <v>72</v>
      </c>
      <c r="W4" s="51" t="s">
        <v>73</v>
      </c>
    </row>
    <row r="5" spans="2:23" ht="17.25" thickBot="1" thickTop="1">
      <c r="B5" s="56" t="s">
        <v>2</v>
      </c>
      <c r="C5" s="56"/>
      <c r="D5" s="179" t="str">
        <f>_xlfn.IFERROR(IF(Penvoerder!$C$2="","",Penvoerder!$C$2),"")</f>
        <v/>
      </c>
      <c r="E5" s="179" t="str">
        <f>_xlfn.IFERROR(IF(PP2!$C$2="","",PP2!$C$2),"")</f>
        <v/>
      </c>
      <c r="F5" s="179" t="str">
        <f>_xlfn.IFERROR(IF(PP3!$C$2="","",PP3!$C$2),"")</f>
        <v/>
      </c>
      <c r="G5" s="179" t="str">
        <f>_xlfn.IFERROR(IF(PP4!$C$2="","",PP4!$C$2),"")</f>
        <v/>
      </c>
      <c r="H5" s="179" t="str">
        <f>_xlfn.IFERROR(IF(PP5!$C$2="","",PP5!$C$2),"")</f>
        <v/>
      </c>
      <c r="I5" s="179" t="str">
        <f>_xlfn.IFERROR(IF(PP6!$C$2="","",PP6!$C$2),"")</f>
        <v/>
      </c>
      <c r="J5" s="179" t="str">
        <f>_xlfn.IFERROR(IF(PP7!$C$2="","",PP7!$C$2),"")</f>
        <v/>
      </c>
      <c r="K5" s="179" t="str">
        <f>_xlfn.IFERROR(IF(PP8!$C$2="","",PP8!$C$2),"")</f>
        <v/>
      </c>
      <c r="L5" s="179" t="str">
        <f>_xlfn.IFERROR(IF(PP9!$C$2="","",PP9!$C$2),"")</f>
        <v/>
      </c>
      <c r="M5" s="179" t="str">
        <f>_xlfn.IFERROR(IF(PP10!$C$2="","",PP10!$C$2),"")</f>
        <v/>
      </c>
      <c r="N5" s="179" t="str">
        <f>_xlfn.IFERROR(IF(PP11!$C$2="","",PP11!$C$2),"")</f>
        <v/>
      </c>
      <c r="O5" s="179" t="str">
        <f>_xlfn.IFERROR(IF(PP12!$C$2="","",PP12!$C$2),"")</f>
        <v/>
      </c>
      <c r="P5" s="179" t="str">
        <f>_xlfn.IFERROR(IF(PP13!$C$2="","",PP13!$C$2),"")</f>
        <v/>
      </c>
      <c r="Q5" s="179" t="str">
        <f>_xlfn.IFERROR(IF(PP14!$C$2="","",PP14!$C$2),"")</f>
        <v/>
      </c>
      <c r="R5" s="179" t="str">
        <f>_xlfn.IFERROR(IF(PP15!$C$2="","",PP15!$C$2),"")</f>
        <v/>
      </c>
      <c r="S5" s="179" t="str">
        <f>_xlfn.IFERROR(IF(PP16!$C$2="","",PP16!$C$2),"")</f>
        <v/>
      </c>
      <c r="T5" s="179" t="str">
        <f>_xlfn.IFERROR(IF(PP17!$C$2="","",PP17!$C$2),"")</f>
        <v/>
      </c>
      <c r="U5" s="179" t="str">
        <f>_xlfn.IFERROR(IF(PP18!$C$2="","",PP18!$C$2),"")</f>
        <v/>
      </c>
      <c r="V5" s="179" t="str">
        <f>_xlfn.IFERROR(IF(PP19!$C$2="","",PP19!$C$2),"")</f>
        <v/>
      </c>
      <c r="W5" s="179" t="str">
        <f>_xlfn.IFERROR(IF(PP20!$C$2="","",PP20!$C$2),"")</f>
        <v/>
      </c>
    </row>
    <row r="6" spans="2:23" ht="16.5" thickTop="1">
      <c r="B6" s="166" t="str">
        <f>Hulpblad!V2</f>
        <v xml:space="preserve"> </v>
      </c>
      <c r="C6" s="167" t="str">
        <f>IF(OR($B6="",$B6=" "),"",SUM(D6:W6))</f>
        <v/>
      </c>
      <c r="D6" s="168" t="str">
        <f>IF(OR($B6="",$B6=" "),"",SUMIFS(Penvoerder!$E$281:$E$290,Penvoerder!$B$281:$B$290,$B6))</f>
        <v/>
      </c>
      <c r="E6" s="23" t="str">
        <f>IF(OR($B6="",$B6=" "),"",SUMIFS(PP2!$E$281:$E$290,PP2!$B$281:$B$290,$B6))</f>
        <v/>
      </c>
      <c r="F6" s="23" t="str">
        <f>IF(OR($B6="",$B6=" "),"",SUMIFS(PP3!$E$281:$E$290,PP3!$B$281:$B$290,$B6))</f>
        <v/>
      </c>
      <c r="G6" s="23" t="str">
        <f>IF(OR($B6="",$B6=" "),"",SUMIFS(PP4!$E$281:$E$290,PP4!$B$281:$B$290,$B6))</f>
        <v/>
      </c>
      <c r="H6" s="23" t="str">
        <f>IF(OR($B6="",$B6=" "),"",SUMIFS(PP5!$E$281:$E$290,PP5!$B$281:$B$290,$B6))</f>
        <v/>
      </c>
      <c r="I6" s="23" t="str">
        <f>IF(OR($B6="",$B6=" "),"",SUMIFS(PP6!$E$281:$E$290,PP6!$B$281:$B$290,$B6))</f>
        <v/>
      </c>
      <c r="J6" s="23" t="str">
        <f>IF(OR($B6="",$B6=" "),"",SUMIFS(PP7!$E$281:$E$290,PP7!$B$281:$B$290,$B6))</f>
        <v/>
      </c>
      <c r="K6" s="23" t="str">
        <f>IF(OR($B6="",$B6=" "),"",SUMIFS(PP8!$E$281:$E$290,PP8!$B$281:$B$290,$B6))</f>
        <v/>
      </c>
      <c r="L6" s="23" t="str">
        <f>IF(OR($B6="",$B6=" "),"",SUMIFS(PP9!$E$281:$E$290,PP9!$B$281:$B$290,$B6))</f>
        <v/>
      </c>
      <c r="M6" s="23" t="str">
        <f>IF(OR($B6="",$B6=" "),"",SUMIFS(PP10!$E$281:$E$290,PP10!$B$281:$B$290,$B6))</f>
        <v/>
      </c>
      <c r="N6" s="23" t="str">
        <f>IF(OR($B6="",$B6=" "),"",SUMIFS(PP11!$E$281:$E$290,PP11!$B$281:$B$290,$B6))</f>
        <v/>
      </c>
      <c r="O6" s="23" t="str">
        <f>IF(OR($B6="",$B6=" "),"",SUMIFS(PP12!$E$281:$E$290,PP12!$B$281:$B$290,$B6))</f>
        <v/>
      </c>
      <c r="P6" s="23" t="str">
        <f>IF(OR($B6="",$B6=" "),"",SUMIFS(PP13!$E$281:$E$290,PP13!$B$281:$B$290,$B6))</f>
        <v/>
      </c>
      <c r="Q6" s="23" t="str">
        <f>IF(OR($B6="",$B6=" "),"",SUMIFS(PP14!$E$281:$E$290,PP14!$B$281:$B$290,$B6))</f>
        <v/>
      </c>
      <c r="R6" s="23" t="str">
        <f>IF(OR($B6="",$B6=" "),"",SUMIFS(PP15!$E$281:$E$290,PP15!$B$281:$B$290,$B6))</f>
        <v/>
      </c>
      <c r="S6" s="23" t="str">
        <f>IF(OR($B6="",$B6=" "),"",SUMIFS(PP16!$E$281:$E$290,PP16!$B$281:$B$290,$B6))</f>
        <v/>
      </c>
      <c r="T6" s="23" t="str">
        <f>IF(OR($B6="",$B6=" "),"",SUMIFS(PP17!$E$281:$E$290,PP17!$B$281:$B$290,$B6))</f>
        <v/>
      </c>
      <c r="U6" s="23" t="str">
        <f>IF(OR($B6="",$B6=" "),"",SUMIFS(PP18!$E$281:$E$290,PP18!$B$281:$B$290,$B6))</f>
        <v/>
      </c>
      <c r="V6" s="23" t="str">
        <f>IF(OR($B6="",$B6=" "),"",SUMIFS(PP19!$E$281:$E$290,PP19!$B$281:$B$290,$B6))</f>
        <v/>
      </c>
      <c r="W6" s="23" t="str">
        <f>IF(OR($B6="",$B6=" "),"",SUMIFS(PP20!$E$281:$E$290,PP20!$B$281:$B$290,$B6))</f>
        <v/>
      </c>
    </row>
    <row r="7" spans="2:23" ht="15.75">
      <c r="B7" s="169" t="str">
        <f>Hulpblad!V3</f>
        <v xml:space="preserve"> </v>
      </c>
      <c r="C7" s="167" t="str">
        <f aca="true" t="shared" si="0" ref="C7:C15">IF(OR($B7="",$B7=" "),"",SUM(D7:W7))</f>
        <v/>
      </c>
      <c r="D7" s="168" t="str">
        <f>IF(OR($B7="",$B7=" "),"",SUMIFS(Penvoerder!$E$281:$E$290,Penvoerder!$B$281:$B$290,$B7))</f>
        <v/>
      </c>
      <c r="E7" s="23" t="str">
        <f>IF(OR($B7="",$B7=" "),"",SUMIFS(PP2!$E$281:$E$290,PP2!$B$281:$B$290,$B7))</f>
        <v/>
      </c>
      <c r="F7" s="23" t="str">
        <f>IF(OR($B7="",$B7=" "),"",SUMIFS(PP3!$E$281:$E$290,PP3!$B$281:$B$290,$B7))</f>
        <v/>
      </c>
      <c r="G7" s="23" t="str">
        <f>IF(OR($B7="",$B7=" "),"",SUMIFS(PP4!$E$281:$E$290,PP4!$B$281:$B$290,$B7))</f>
        <v/>
      </c>
      <c r="H7" s="23" t="str">
        <f>IF(OR($B7="",$B7=" "),"",SUMIFS(PP5!$E$281:$E$290,PP5!$B$281:$B$290,$B7))</f>
        <v/>
      </c>
      <c r="I7" s="23" t="str">
        <f>IF(OR($B7="",$B7=" "),"",SUMIFS(PP6!$E$281:$E$290,PP6!$B$281:$B$290,$B7))</f>
        <v/>
      </c>
      <c r="J7" s="23" t="str">
        <f>IF(OR($B7="",$B7=" "),"",SUMIFS(PP7!$E$281:$E$290,PP7!$B$281:$B$290,$B7))</f>
        <v/>
      </c>
      <c r="K7" s="23" t="str">
        <f>IF(OR($B7="",$B7=" "),"",SUMIFS(PP8!$E$281:$E$290,PP8!$B$281:$B$290,$B7))</f>
        <v/>
      </c>
      <c r="L7" s="23" t="str">
        <f>IF(OR($B7="",$B7=" "),"",SUMIFS(PP9!$E$281:$E$290,PP9!$B$281:$B$290,$B7))</f>
        <v/>
      </c>
      <c r="M7" s="23" t="str">
        <f>IF(OR($B7="",$B7=" "),"",SUMIFS(PP10!$E$281:$E$290,PP10!$B$281:$B$290,$B7))</f>
        <v/>
      </c>
      <c r="N7" s="23" t="str">
        <f>IF(OR($B7="",$B7=" "),"",SUMIFS(PP11!$E$281:$E$290,PP11!$B$281:$B$290,$B7))</f>
        <v/>
      </c>
      <c r="O7" s="23" t="str">
        <f>IF(OR($B7="",$B7=" "),"",SUMIFS(PP12!$E$281:$E$290,PP12!$B$281:$B$290,$B7))</f>
        <v/>
      </c>
      <c r="P7" s="23" t="str">
        <f>IF(OR($B7="",$B7=" "),"",SUMIFS(PP13!$E$281:$E$290,PP13!$B$281:$B$290,$B7))</f>
        <v/>
      </c>
      <c r="Q7" s="23" t="str">
        <f>IF(OR($B7="",$B7=" "),"",SUMIFS(PP14!$E$281:$E$290,PP14!$B$281:$B$290,$B7))</f>
        <v/>
      </c>
      <c r="R7" s="23" t="str">
        <f>IF(OR($B7="",$B7=" "),"",SUMIFS(PP15!$E$281:$E$290,PP15!$B$281:$B$290,$B7))</f>
        <v/>
      </c>
      <c r="S7" s="23" t="str">
        <f>IF(OR($B7="",$B7=" "),"",SUMIFS(PP16!$E$281:$E$290,PP16!$B$281:$B$290,$B7))</f>
        <v/>
      </c>
      <c r="T7" s="23" t="str">
        <f>IF(OR($B7="",$B7=" "),"",SUMIFS(PP17!$E$281:$E$290,PP17!$B$281:$B$290,$B7))</f>
        <v/>
      </c>
      <c r="U7" s="23" t="str">
        <f>IF(OR($B7="",$B7=" "),"",SUMIFS(PP18!$E$281:$E$290,PP18!$B$281:$B$290,$B7))</f>
        <v/>
      </c>
      <c r="V7" s="23" t="str">
        <f>IF(OR($B7="",$B7=" "),"",SUMIFS(PP19!$E$281:$E$290,PP19!$B$281:$B$290,$B7))</f>
        <v/>
      </c>
      <c r="W7" s="23" t="str">
        <f>IF(OR($B7="",$B7=" "),"",SUMIFS(PP20!$E$281:$E$290,PP20!$B$281:$B$290,$B7))</f>
        <v/>
      </c>
    </row>
    <row r="8" spans="2:23" ht="15.75">
      <c r="B8" s="169" t="str">
        <f>Hulpblad!V4</f>
        <v xml:space="preserve"> </v>
      </c>
      <c r="C8" s="167" t="str">
        <f t="shared" si="0"/>
        <v/>
      </c>
      <c r="D8" s="168" t="str">
        <f>IF(OR($B8="",$B8=" "),"",SUMIFS(Penvoerder!$E$281:$E$290,Penvoerder!$B$281:$B$290,$B8))</f>
        <v/>
      </c>
      <c r="E8" s="23" t="str">
        <f>IF(OR($B8="",$B8=" "),"",SUMIFS(PP2!$E$281:$E$290,PP2!$B$281:$B$290,$B8))</f>
        <v/>
      </c>
      <c r="F8" s="23" t="str">
        <f>IF(OR($B8="",$B8=" "),"",SUMIFS(PP3!$E$281:$E$290,PP3!$B$281:$B$290,$B8))</f>
        <v/>
      </c>
      <c r="G8" s="23" t="str">
        <f>IF(OR($B8="",$B8=" "),"",SUMIFS(PP4!$E$281:$E$290,PP4!$B$281:$B$290,$B8))</f>
        <v/>
      </c>
      <c r="H8" s="23" t="str">
        <f>IF(OR($B8="",$B8=" "),"",SUMIFS(PP5!$E$281:$E$290,PP5!$B$281:$B$290,$B8))</f>
        <v/>
      </c>
      <c r="I8" s="23" t="str">
        <f>IF(OR($B8="",$B8=" "),"",SUMIFS(PP6!$E$281:$E$290,PP6!$B$281:$B$290,$B8))</f>
        <v/>
      </c>
      <c r="J8" s="23" t="str">
        <f>IF(OR($B8="",$B8=" "),"",SUMIFS(PP7!$E$281:$E$290,PP7!$B$281:$B$290,$B8))</f>
        <v/>
      </c>
      <c r="K8" s="23" t="str">
        <f>IF(OR($B8="",$B8=" "),"",SUMIFS(PP8!$E$281:$E$290,PP8!$B$281:$B$290,$B8))</f>
        <v/>
      </c>
      <c r="L8" s="23" t="str">
        <f>IF(OR($B8="",$B8=" "),"",SUMIFS(PP9!$E$281:$E$290,PP9!$B$281:$B$290,$B8))</f>
        <v/>
      </c>
      <c r="M8" s="23" t="str">
        <f>IF(OR($B8="",$B8=" "),"",SUMIFS(PP10!$E$281:$E$290,PP10!$B$281:$B$290,$B8))</f>
        <v/>
      </c>
      <c r="N8" s="23" t="str">
        <f>IF(OR($B8="",$B8=" "),"",SUMIFS(PP11!$E$281:$E$290,PP11!$B$281:$B$290,$B8))</f>
        <v/>
      </c>
      <c r="O8" s="23" t="str">
        <f>IF(OR($B8="",$B8=" "),"",SUMIFS(PP12!$E$281:$E$290,PP12!$B$281:$B$290,$B8))</f>
        <v/>
      </c>
      <c r="P8" s="23" t="str">
        <f>IF(OR($B8="",$B8=" "),"",SUMIFS(PP13!$E$281:$E$290,PP13!$B$281:$B$290,$B8))</f>
        <v/>
      </c>
      <c r="Q8" s="23" t="str">
        <f>IF(OR($B8="",$B8=" "),"",SUMIFS(PP14!$E$281:$E$290,PP14!$B$281:$B$290,$B8))</f>
        <v/>
      </c>
      <c r="R8" s="23" t="str">
        <f>IF(OR($B8="",$B8=" "),"",SUMIFS(PP15!$E$281:$E$290,PP15!$B$281:$B$290,$B8))</f>
        <v/>
      </c>
      <c r="S8" s="23" t="str">
        <f>IF(OR($B8="",$B8=" "),"",SUMIFS(PP16!$E$281:$E$290,PP16!$B$281:$B$290,$B8))</f>
        <v/>
      </c>
      <c r="T8" s="23" t="str">
        <f>IF(OR($B8="",$B8=" "),"",SUMIFS(PP17!$E$281:$E$290,PP17!$B$281:$B$290,$B8))</f>
        <v/>
      </c>
      <c r="U8" s="23" t="str">
        <f>IF(OR($B8="",$B8=" "),"",SUMIFS(PP18!$E$281:$E$290,PP18!$B$281:$B$290,$B8))</f>
        <v/>
      </c>
      <c r="V8" s="23" t="str">
        <f>IF(OR($B8="",$B8=" "),"",SUMIFS(PP19!$E$281:$E$290,PP19!$B$281:$B$290,$B8))</f>
        <v/>
      </c>
      <c r="W8" s="23" t="str">
        <f>IF(OR($B8="",$B8=" "),"",SUMIFS(PP20!$E$281:$E$290,PP20!$B$281:$B$290,$B8))</f>
        <v/>
      </c>
    </row>
    <row r="9" spans="2:23" ht="15.75">
      <c r="B9" s="169" t="str">
        <f>Hulpblad!V5</f>
        <v xml:space="preserve"> </v>
      </c>
      <c r="C9" s="167" t="str">
        <f t="shared" si="0"/>
        <v/>
      </c>
      <c r="D9" s="168" t="str">
        <f>IF(OR($B9="",$B9=" "),"",SUMIFS(Penvoerder!$E$281:$E$290,Penvoerder!$B$281:$B$290,$B9))</f>
        <v/>
      </c>
      <c r="E9" s="23" t="str">
        <f>IF(OR($B9="",$B9=" "),"",SUMIFS(PP2!$E$281:$E$290,PP2!$B$281:$B$290,$B9))</f>
        <v/>
      </c>
      <c r="F9" s="23" t="str">
        <f>IF(OR($B9="",$B9=" "),"",SUMIFS(PP3!$E$281:$E$290,PP3!$B$281:$B$290,$B9))</f>
        <v/>
      </c>
      <c r="G9" s="23" t="str">
        <f>IF(OR($B9="",$B9=" "),"",SUMIFS(PP4!$E$281:$E$290,PP4!$B$281:$B$290,$B9))</f>
        <v/>
      </c>
      <c r="H9" s="23" t="str">
        <f>IF(OR($B9="",$B9=" "),"",SUMIFS(PP5!$E$281:$E$290,PP5!$B$281:$B$290,$B9))</f>
        <v/>
      </c>
      <c r="I9" s="23" t="str">
        <f>IF(OR($B9="",$B9=" "),"",SUMIFS(PP6!$E$281:$E$290,PP6!$B$281:$B$290,$B9))</f>
        <v/>
      </c>
      <c r="J9" s="23" t="str">
        <f>IF(OR($B9="",$B9=" "),"",SUMIFS(PP7!$E$281:$E$290,PP7!$B$281:$B$290,$B9))</f>
        <v/>
      </c>
      <c r="K9" s="23" t="str">
        <f>IF(OR($B9="",$B9=" "),"",SUMIFS(PP8!$E$281:$E$290,PP8!$B$281:$B$290,$B9))</f>
        <v/>
      </c>
      <c r="L9" s="23" t="str">
        <f>IF(OR($B9="",$B9=" "),"",SUMIFS(PP9!$E$281:$E$290,PP9!$B$281:$B$290,$B9))</f>
        <v/>
      </c>
      <c r="M9" s="23" t="str">
        <f>IF(OR($B9="",$B9=" "),"",SUMIFS(PP10!$E$281:$E$290,PP10!$B$281:$B$290,$B9))</f>
        <v/>
      </c>
      <c r="N9" s="23" t="str">
        <f>IF(OR($B9="",$B9=" "),"",SUMIFS(PP11!$E$281:$E$290,PP11!$B$281:$B$290,$B9))</f>
        <v/>
      </c>
      <c r="O9" s="23" t="str">
        <f>IF(OR($B9="",$B9=" "),"",SUMIFS(PP12!$E$281:$E$290,PP12!$B$281:$B$290,$B9))</f>
        <v/>
      </c>
      <c r="P9" s="23" t="str">
        <f>IF(OR($B9="",$B9=" "),"",SUMIFS(PP13!$E$281:$E$290,PP13!$B$281:$B$290,$B9))</f>
        <v/>
      </c>
      <c r="Q9" s="23" t="str">
        <f>IF(OR($B9="",$B9=" "),"",SUMIFS(PP14!$E$281:$E$290,PP14!$B$281:$B$290,$B9))</f>
        <v/>
      </c>
      <c r="R9" s="23" t="str">
        <f>IF(OR($B9="",$B9=" "),"",SUMIFS(PP15!$E$281:$E$290,PP15!$B$281:$B$290,$B9))</f>
        <v/>
      </c>
      <c r="S9" s="23" t="str">
        <f>IF(OR($B9="",$B9=" "),"",SUMIFS(PP16!$E$281:$E$290,PP16!$B$281:$B$290,$B9))</f>
        <v/>
      </c>
      <c r="T9" s="23" t="str">
        <f>IF(OR($B9="",$B9=" "),"",SUMIFS(PP17!$E$281:$E$290,PP17!$B$281:$B$290,$B9))</f>
        <v/>
      </c>
      <c r="U9" s="23" t="str">
        <f>IF(OR($B9="",$B9=" "),"",SUMIFS(PP18!$E$281:$E$290,PP18!$B$281:$B$290,$B9))</f>
        <v/>
      </c>
      <c r="V9" s="23" t="str">
        <f>IF(OR($B9="",$B9=" "),"",SUMIFS(PP19!$E$281:$E$290,PP19!$B$281:$B$290,$B9))</f>
        <v/>
      </c>
      <c r="W9" s="23" t="str">
        <f>IF(OR($B9="",$B9=" "),"",SUMIFS(PP20!$E$281:$E$290,PP20!$B$281:$B$290,$B9))</f>
        <v/>
      </c>
    </row>
    <row r="10" spans="2:23" ht="15.75">
      <c r="B10" s="169" t="str">
        <f>Hulpblad!V6</f>
        <v xml:space="preserve"> </v>
      </c>
      <c r="C10" s="167" t="str">
        <f t="shared" si="0"/>
        <v/>
      </c>
      <c r="D10" s="168" t="str">
        <f>IF(OR($B10="",$B10=" "),"",SUMIFS(Penvoerder!$E$281:$E$290,Penvoerder!$B$281:$B$290,$B10))</f>
        <v/>
      </c>
      <c r="E10" s="23" t="str">
        <f>IF(OR($B10="",$B10=" "),"",SUMIFS(PP2!$E$281:$E$290,PP2!$B$281:$B$290,$B10))</f>
        <v/>
      </c>
      <c r="F10" s="23" t="str">
        <f>IF(OR($B10="",$B10=" "),"",SUMIFS(PP3!$E$281:$E$290,PP3!$B$281:$B$290,$B10))</f>
        <v/>
      </c>
      <c r="G10" s="23" t="str">
        <f>IF(OR($B10="",$B10=" "),"",SUMIFS(PP4!$E$281:$E$290,PP4!$B$281:$B$290,$B10))</f>
        <v/>
      </c>
      <c r="H10" s="23" t="str">
        <f>IF(OR($B10="",$B10=" "),"",SUMIFS(PP5!$E$281:$E$290,PP5!$B$281:$B$290,$B10))</f>
        <v/>
      </c>
      <c r="I10" s="23" t="str">
        <f>IF(OR($B10="",$B10=" "),"",SUMIFS(PP6!$E$281:$E$290,PP6!$B$281:$B$290,$B10))</f>
        <v/>
      </c>
      <c r="J10" s="23" t="str">
        <f>IF(OR($B10="",$B10=" "),"",SUMIFS(PP7!$E$281:$E$290,PP7!$B$281:$B$290,$B10))</f>
        <v/>
      </c>
      <c r="K10" s="23" t="str">
        <f>IF(OR($B10="",$B10=" "),"",SUMIFS(PP8!$E$281:$E$290,PP8!$B$281:$B$290,$B10))</f>
        <v/>
      </c>
      <c r="L10" s="23" t="str">
        <f>IF(OR($B10="",$B10=" "),"",SUMIFS(PP9!$E$281:$E$290,PP9!$B$281:$B$290,$B10))</f>
        <v/>
      </c>
      <c r="M10" s="23" t="str">
        <f>IF(OR($B10="",$B10=" "),"",SUMIFS(PP10!$E$281:$E$290,PP10!$B$281:$B$290,$B10))</f>
        <v/>
      </c>
      <c r="N10" s="23" t="str">
        <f>IF(OR($B10="",$B10=" "),"",SUMIFS(PP11!$E$281:$E$290,PP11!$B$281:$B$290,$B10))</f>
        <v/>
      </c>
      <c r="O10" s="23" t="str">
        <f>IF(OR($B10="",$B10=" "),"",SUMIFS(PP12!$E$281:$E$290,PP12!$B$281:$B$290,$B10))</f>
        <v/>
      </c>
      <c r="P10" s="23" t="str">
        <f>IF(OR($B10="",$B10=" "),"",SUMIFS(PP13!$E$281:$E$290,PP13!$B$281:$B$290,$B10))</f>
        <v/>
      </c>
      <c r="Q10" s="23" t="str">
        <f>IF(OR($B10="",$B10=" "),"",SUMIFS(PP14!$E$281:$E$290,PP14!$B$281:$B$290,$B10))</f>
        <v/>
      </c>
      <c r="R10" s="23" t="str">
        <f>IF(OR($B10="",$B10=" "),"",SUMIFS(PP15!$E$281:$E$290,PP15!$B$281:$B$290,$B10))</f>
        <v/>
      </c>
      <c r="S10" s="23" t="str">
        <f>IF(OR($B10="",$B10=" "),"",SUMIFS(PP16!$E$281:$E$290,PP16!$B$281:$B$290,$B10))</f>
        <v/>
      </c>
      <c r="T10" s="23" t="str">
        <f>IF(OR($B10="",$B10=" "),"",SUMIFS(PP17!$E$281:$E$290,PP17!$B$281:$B$290,$B10))</f>
        <v/>
      </c>
      <c r="U10" s="23" t="str">
        <f>IF(OR($B10="",$B10=" "),"",SUMIFS(PP18!$E$281:$E$290,PP18!$B$281:$B$290,$B10))</f>
        <v/>
      </c>
      <c r="V10" s="23" t="str">
        <f>IF(OR($B10="",$B10=" "),"",SUMIFS(PP19!$E$281:$E$290,PP19!$B$281:$B$290,$B10))</f>
        <v/>
      </c>
      <c r="W10" s="23" t="str">
        <f>IF(OR($B10="",$B10=" "),"",SUMIFS(PP20!$E$281:$E$290,PP20!$B$281:$B$290,$B10))</f>
        <v/>
      </c>
    </row>
    <row r="11" spans="2:23" ht="15.75">
      <c r="B11" s="169" t="str">
        <f>Hulpblad!V7</f>
        <v xml:space="preserve"> </v>
      </c>
      <c r="C11" s="167" t="str">
        <f t="shared" si="0"/>
        <v/>
      </c>
      <c r="D11" s="168" t="str">
        <f>IF(OR($B11="",$B11=" "),"",SUMIFS(Penvoerder!$E$281:$E$290,Penvoerder!$B$281:$B$290,$B11))</f>
        <v/>
      </c>
      <c r="E11" s="23" t="str">
        <f>IF(OR($B11="",$B11=" "),"",SUMIFS(PP2!$E$281:$E$290,PP2!$B$281:$B$290,$B11))</f>
        <v/>
      </c>
      <c r="F11" s="23" t="str">
        <f>IF(OR($B11="",$B11=" "),"",SUMIFS(PP3!$E$281:$E$290,PP3!$B$281:$B$290,$B11))</f>
        <v/>
      </c>
      <c r="G11" s="23" t="str">
        <f>IF(OR($B11="",$B11=" "),"",SUMIFS(PP4!$E$281:$E$290,PP4!$B$281:$B$290,$B11))</f>
        <v/>
      </c>
      <c r="H11" s="23" t="str">
        <f>IF(OR($B11="",$B11=" "),"",SUMIFS(PP5!$E$281:$E$290,PP5!$B$281:$B$290,$B11))</f>
        <v/>
      </c>
      <c r="I11" s="23" t="str">
        <f>IF(OR($B11="",$B11=" "),"",SUMIFS(PP6!$E$281:$E$290,PP6!$B$281:$B$290,$B11))</f>
        <v/>
      </c>
      <c r="J11" s="23" t="str">
        <f>IF(OR($B11="",$B11=" "),"",SUMIFS(PP7!$E$281:$E$290,PP7!$B$281:$B$290,$B11))</f>
        <v/>
      </c>
      <c r="K11" s="23" t="str">
        <f>IF(OR($B11="",$B11=" "),"",SUMIFS(PP8!$E$281:$E$290,PP8!$B$281:$B$290,$B11))</f>
        <v/>
      </c>
      <c r="L11" s="23" t="str">
        <f>IF(OR($B11="",$B11=" "),"",SUMIFS(PP9!$E$281:$E$290,PP9!$B$281:$B$290,$B11))</f>
        <v/>
      </c>
      <c r="M11" s="23" t="str">
        <f>IF(OR($B11="",$B11=" "),"",SUMIFS(PP10!$E$281:$E$290,PP10!$B$281:$B$290,$B11))</f>
        <v/>
      </c>
      <c r="N11" s="23" t="str">
        <f>IF(OR($B11="",$B11=" "),"",SUMIFS(PP11!$E$281:$E$290,PP11!$B$281:$B$290,$B11))</f>
        <v/>
      </c>
      <c r="O11" s="23" t="str">
        <f>IF(OR($B11="",$B11=" "),"",SUMIFS(PP12!$E$281:$E$290,PP12!$B$281:$B$290,$B11))</f>
        <v/>
      </c>
      <c r="P11" s="23" t="str">
        <f>IF(OR($B11="",$B11=" "),"",SUMIFS(PP13!$E$281:$E$290,PP13!$B$281:$B$290,$B11))</f>
        <v/>
      </c>
      <c r="Q11" s="23" t="str">
        <f>IF(OR($B11="",$B11=" "),"",SUMIFS(PP14!$E$281:$E$290,PP14!$B$281:$B$290,$B11))</f>
        <v/>
      </c>
      <c r="R11" s="23" t="str">
        <f>IF(OR($B11="",$B11=" "),"",SUMIFS(PP15!$E$281:$E$290,PP15!$B$281:$B$290,$B11))</f>
        <v/>
      </c>
      <c r="S11" s="23" t="str">
        <f>IF(OR($B11="",$B11=" "),"",SUMIFS(PP16!$E$281:$E$290,PP16!$B$281:$B$290,$B11))</f>
        <v/>
      </c>
      <c r="T11" s="23" t="str">
        <f>IF(OR($B11="",$B11=" "),"",SUMIFS(PP17!$E$281:$E$290,PP17!$B$281:$B$290,$B11))</f>
        <v/>
      </c>
      <c r="U11" s="23" t="str">
        <f>IF(OR($B11="",$B11=" "),"",SUMIFS(PP18!$E$281:$E$290,PP18!$B$281:$B$290,$B11))</f>
        <v/>
      </c>
      <c r="V11" s="23" t="str">
        <f>IF(OR($B11="",$B11=" "),"",SUMIFS(PP19!$E$281:$E$290,PP19!$B$281:$B$290,$B11))</f>
        <v/>
      </c>
      <c r="W11" s="23" t="str">
        <f>IF(OR($B11="",$B11=" "),"",SUMIFS(PP20!$E$281:$E$290,PP20!$B$281:$B$290,$B11))</f>
        <v/>
      </c>
    </row>
    <row r="12" spans="2:23" ht="15.75">
      <c r="B12" s="169" t="str">
        <f>Hulpblad!V8</f>
        <v xml:space="preserve"> </v>
      </c>
      <c r="C12" s="167" t="str">
        <f t="shared" si="0"/>
        <v/>
      </c>
      <c r="D12" s="168" t="str">
        <f>IF(OR($B12="",$B12=" "),"",SUMIFS(Penvoerder!$E$281:$E$290,Penvoerder!$B$281:$B$290,$B12))</f>
        <v/>
      </c>
      <c r="E12" s="23" t="str">
        <f>IF(OR($B12="",$B12=" "),"",SUMIFS(PP2!$E$281:$E$290,PP2!$B$281:$B$290,$B12))</f>
        <v/>
      </c>
      <c r="F12" s="23" t="str">
        <f>IF(OR($B12="",$B12=" "),"",SUMIFS(PP3!$E$281:$E$290,PP3!$B$281:$B$290,$B12))</f>
        <v/>
      </c>
      <c r="G12" s="23" t="str">
        <f>IF(OR($B12="",$B12=" "),"",SUMIFS(PP4!$E$281:$E$290,PP4!$B$281:$B$290,$B12))</f>
        <v/>
      </c>
      <c r="H12" s="23" t="str">
        <f>IF(OR($B12="",$B12=" "),"",SUMIFS(PP5!$E$281:$E$290,PP5!$B$281:$B$290,$B12))</f>
        <v/>
      </c>
      <c r="I12" s="23" t="str">
        <f>IF(OR($B12="",$B12=" "),"",SUMIFS(PP6!$E$281:$E$290,PP6!$B$281:$B$290,$B12))</f>
        <v/>
      </c>
      <c r="J12" s="23" t="str">
        <f>IF(OR($B12="",$B12=" "),"",SUMIFS(PP7!$E$281:$E$290,PP7!$B$281:$B$290,$B12))</f>
        <v/>
      </c>
      <c r="K12" s="23" t="str">
        <f>IF(OR($B12="",$B12=" "),"",SUMIFS(PP8!$E$281:$E$290,PP8!$B$281:$B$290,$B12))</f>
        <v/>
      </c>
      <c r="L12" s="23" t="str">
        <f>IF(OR($B12="",$B12=" "),"",SUMIFS(PP9!$E$281:$E$290,PP9!$B$281:$B$290,$B12))</f>
        <v/>
      </c>
      <c r="M12" s="23" t="str">
        <f>IF(OR($B12="",$B12=" "),"",SUMIFS(PP10!$E$281:$E$290,PP10!$B$281:$B$290,$B12))</f>
        <v/>
      </c>
      <c r="N12" s="23" t="str">
        <f>IF(OR($B12="",$B12=" "),"",SUMIFS(PP11!$E$281:$E$290,PP11!$B$281:$B$290,$B12))</f>
        <v/>
      </c>
      <c r="O12" s="23" t="str">
        <f>IF(OR($B12="",$B12=" "),"",SUMIFS(PP12!$E$281:$E$290,PP12!$B$281:$B$290,$B12))</f>
        <v/>
      </c>
      <c r="P12" s="23" t="str">
        <f>IF(OR($B12="",$B12=" "),"",SUMIFS(PP13!$E$281:$E$290,PP13!$B$281:$B$290,$B12))</f>
        <v/>
      </c>
      <c r="Q12" s="23" t="str">
        <f>IF(OR($B12="",$B12=" "),"",SUMIFS(PP14!$E$281:$E$290,PP14!$B$281:$B$290,$B12))</f>
        <v/>
      </c>
      <c r="R12" s="23" t="str">
        <f>IF(OR($B12="",$B12=" "),"",SUMIFS(PP15!$E$281:$E$290,PP15!$B$281:$B$290,$B12))</f>
        <v/>
      </c>
      <c r="S12" s="23" t="str">
        <f>IF(OR($B12="",$B12=" "),"",SUMIFS(PP16!$E$281:$E$290,PP16!$B$281:$B$290,$B12))</f>
        <v/>
      </c>
      <c r="T12" s="23" t="str">
        <f>IF(OR($B12="",$B12=" "),"",SUMIFS(PP17!$E$281:$E$290,PP17!$B$281:$B$290,$B12))</f>
        <v/>
      </c>
      <c r="U12" s="23" t="str">
        <f>IF(OR($B12="",$B12=" "),"",SUMIFS(PP18!$E$281:$E$290,PP18!$B$281:$B$290,$B12))</f>
        <v/>
      </c>
      <c r="V12" s="23" t="str">
        <f>IF(OR($B12="",$B12=" "),"",SUMIFS(PP19!$E$281:$E$290,PP19!$B$281:$B$290,$B12))</f>
        <v/>
      </c>
      <c r="W12" s="23" t="str">
        <f>IF(OR($B12="",$B12=" "),"",SUMIFS(PP20!$E$281:$E$290,PP20!$B$281:$B$290,$B12))</f>
        <v/>
      </c>
    </row>
    <row r="13" spans="2:23" ht="15.75">
      <c r="B13" s="169" t="str">
        <f>Hulpblad!V9</f>
        <v xml:space="preserve"> </v>
      </c>
      <c r="C13" s="167" t="str">
        <f t="shared" si="0"/>
        <v/>
      </c>
      <c r="D13" s="168" t="str">
        <f>IF(OR($B13="",$B13=" "),"",SUMIFS(Penvoerder!$E$281:$E$290,Penvoerder!$B$281:$B$290,$B13))</f>
        <v/>
      </c>
      <c r="E13" s="23" t="str">
        <f>IF(OR($B13="",$B13=" "),"",SUMIFS(PP2!$E$281:$E$290,PP2!$B$281:$B$290,$B13))</f>
        <v/>
      </c>
      <c r="F13" s="23" t="str">
        <f>IF(OR($B13="",$B13=" "),"",SUMIFS(PP3!$E$281:$E$290,PP3!$B$281:$B$290,$B13))</f>
        <v/>
      </c>
      <c r="G13" s="23" t="str">
        <f>IF(OR($B13="",$B13=" "),"",SUMIFS(PP4!$E$281:$E$290,PP4!$B$281:$B$290,$B13))</f>
        <v/>
      </c>
      <c r="H13" s="23" t="str">
        <f>IF(OR($B13="",$B13=" "),"",SUMIFS(PP5!$E$281:$E$290,PP5!$B$281:$B$290,$B13))</f>
        <v/>
      </c>
      <c r="I13" s="23" t="str">
        <f>IF(OR($B13="",$B13=" "),"",SUMIFS(PP6!$E$281:$E$290,PP6!$B$281:$B$290,$B13))</f>
        <v/>
      </c>
      <c r="J13" s="23" t="str">
        <f>IF(OR($B13="",$B13=" "),"",SUMIFS(PP7!$E$281:$E$290,PP7!$B$281:$B$290,$B13))</f>
        <v/>
      </c>
      <c r="K13" s="23" t="str">
        <f>IF(OR($B13="",$B13=" "),"",SUMIFS(PP8!$E$281:$E$290,PP8!$B$281:$B$290,$B13))</f>
        <v/>
      </c>
      <c r="L13" s="23" t="str">
        <f>IF(OR($B13="",$B13=" "),"",SUMIFS(PP9!$E$281:$E$290,PP9!$B$281:$B$290,$B13))</f>
        <v/>
      </c>
      <c r="M13" s="23" t="str">
        <f>IF(OR($B13="",$B13=" "),"",SUMIFS(PP10!$E$281:$E$290,PP10!$B$281:$B$290,$B13))</f>
        <v/>
      </c>
      <c r="N13" s="23" t="str">
        <f>IF(OR($B13="",$B13=" "),"",SUMIFS(PP11!$E$281:$E$290,PP11!$B$281:$B$290,$B13))</f>
        <v/>
      </c>
      <c r="O13" s="23" t="str">
        <f>IF(OR($B13="",$B13=" "),"",SUMIFS(PP12!$E$281:$E$290,PP12!$B$281:$B$290,$B13))</f>
        <v/>
      </c>
      <c r="P13" s="23" t="str">
        <f>IF(OR($B13="",$B13=" "),"",SUMIFS(PP13!$E$281:$E$290,PP13!$B$281:$B$290,$B13))</f>
        <v/>
      </c>
      <c r="Q13" s="23" t="str">
        <f>IF(OR($B13="",$B13=" "),"",SUMIFS(PP14!$E$281:$E$290,PP14!$B$281:$B$290,$B13))</f>
        <v/>
      </c>
      <c r="R13" s="23" t="str">
        <f>IF(OR($B13="",$B13=" "),"",SUMIFS(PP15!$E$281:$E$290,PP15!$B$281:$B$290,$B13))</f>
        <v/>
      </c>
      <c r="S13" s="23" t="str">
        <f>IF(OR($B13="",$B13=" "),"",SUMIFS(PP16!$E$281:$E$290,PP16!$B$281:$B$290,$B13))</f>
        <v/>
      </c>
      <c r="T13" s="23" t="str">
        <f>IF(OR($B13="",$B13=" "),"",SUMIFS(PP17!$E$281:$E$290,PP17!$B$281:$B$290,$B13))</f>
        <v/>
      </c>
      <c r="U13" s="23" t="str">
        <f>IF(OR($B13="",$B13=" "),"",SUMIFS(PP18!$E$281:$E$290,PP18!$B$281:$B$290,$B13))</f>
        <v/>
      </c>
      <c r="V13" s="23" t="str">
        <f>IF(OR($B13="",$B13=" "),"",SUMIFS(PP19!$E$281:$E$290,PP19!$B$281:$B$290,$B13))</f>
        <v/>
      </c>
      <c r="W13" s="23" t="str">
        <f>IF(OR($B13="",$B13=" "),"",SUMIFS(PP20!$E$281:$E$290,PP20!$B$281:$B$290,$B13))</f>
        <v/>
      </c>
    </row>
    <row r="14" spans="2:23" ht="15.75">
      <c r="B14" s="169" t="str">
        <f>Hulpblad!V10</f>
        <v xml:space="preserve"> </v>
      </c>
      <c r="C14" s="167" t="str">
        <f t="shared" si="0"/>
        <v/>
      </c>
      <c r="D14" s="168" t="str">
        <f>IF(OR($B14="",$B14=" "),"",SUMIFS(Penvoerder!$E$281:$E$290,Penvoerder!$B$281:$B$290,$B14))</f>
        <v/>
      </c>
      <c r="E14" s="23" t="str">
        <f>IF(OR($B14="",$B14=" "),"",SUMIFS(PP2!$E$281:$E$290,PP2!$B$281:$B$290,$B14))</f>
        <v/>
      </c>
      <c r="F14" s="23" t="str">
        <f>IF(OR($B14="",$B14=" "),"",SUMIFS(PP3!$E$281:$E$290,PP3!$B$281:$B$290,$B14))</f>
        <v/>
      </c>
      <c r="G14" s="23" t="str">
        <f>IF(OR($B14="",$B14=" "),"",SUMIFS(PP4!$E$281:$E$290,PP4!$B$281:$B$290,$B14))</f>
        <v/>
      </c>
      <c r="H14" s="23" t="str">
        <f>IF(OR($B14="",$B14=" "),"",SUMIFS(PP5!$E$281:$E$290,PP5!$B$281:$B$290,$B14))</f>
        <v/>
      </c>
      <c r="I14" s="23" t="str">
        <f>IF(OR($B14="",$B14=" "),"",SUMIFS(PP6!$E$281:$E$290,PP6!$B$281:$B$290,$B14))</f>
        <v/>
      </c>
      <c r="J14" s="23" t="str">
        <f>IF(OR($B14="",$B14=" "),"",SUMIFS(PP7!$E$281:$E$290,PP7!$B$281:$B$290,$B14))</f>
        <v/>
      </c>
      <c r="K14" s="23" t="str">
        <f>IF(OR($B14="",$B14=" "),"",SUMIFS(PP8!$E$281:$E$290,PP8!$B$281:$B$290,$B14))</f>
        <v/>
      </c>
      <c r="L14" s="23" t="str">
        <f>IF(OR($B14="",$B14=" "),"",SUMIFS(PP9!$E$281:$E$290,PP9!$B$281:$B$290,$B14))</f>
        <v/>
      </c>
      <c r="M14" s="23" t="str">
        <f>IF(OR($B14="",$B14=" "),"",SUMIFS(PP10!$E$281:$E$290,PP10!$B$281:$B$290,$B14))</f>
        <v/>
      </c>
      <c r="N14" s="23" t="str">
        <f>IF(OR($B14="",$B14=" "),"",SUMIFS(PP11!$E$281:$E$290,PP11!$B$281:$B$290,$B14))</f>
        <v/>
      </c>
      <c r="O14" s="23" t="str">
        <f>IF(OR($B14="",$B14=" "),"",SUMIFS(PP12!$E$281:$E$290,PP12!$B$281:$B$290,$B14))</f>
        <v/>
      </c>
      <c r="P14" s="23" t="str">
        <f>IF(OR($B14="",$B14=" "),"",SUMIFS(PP13!$E$281:$E$290,PP13!$B$281:$B$290,$B14))</f>
        <v/>
      </c>
      <c r="Q14" s="23" t="str">
        <f>IF(OR($B14="",$B14=" "),"",SUMIFS(PP14!$E$281:$E$290,PP14!$B$281:$B$290,$B14))</f>
        <v/>
      </c>
      <c r="R14" s="23" t="str">
        <f>IF(OR($B14="",$B14=" "),"",SUMIFS(PP15!$E$281:$E$290,PP15!$B$281:$B$290,$B14))</f>
        <v/>
      </c>
      <c r="S14" s="23" t="str">
        <f>IF(OR($B14="",$B14=" "),"",SUMIFS(PP16!$E$281:$E$290,PP16!$B$281:$B$290,$B14))</f>
        <v/>
      </c>
      <c r="T14" s="23" t="str">
        <f>IF(OR($B14="",$B14=" "),"",SUMIFS(PP17!$E$281:$E$290,PP17!$B$281:$B$290,$B14))</f>
        <v/>
      </c>
      <c r="U14" s="23" t="str">
        <f>IF(OR($B14="",$B14=" "),"",SUMIFS(PP18!$E$281:$E$290,PP18!$B$281:$B$290,$B14))</f>
        <v/>
      </c>
      <c r="V14" s="23" t="str">
        <f>IF(OR($B14="",$B14=" "),"",SUMIFS(PP19!$E$281:$E$290,PP19!$B$281:$B$290,$B14))</f>
        <v/>
      </c>
      <c r="W14" s="23" t="str">
        <f>IF(OR($B14="",$B14=" "),"",SUMIFS(PP20!$E$281:$E$290,PP20!$B$281:$B$290,$B14))</f>
        <v/>
      </c>
    </row>
    <row r="15" spans="2:23" ht="16.5" thickBot="1">
      <c r="B15" s="170" t="str">
        <f>Hulpblad!V11</f>
        <v xml:space="preserve"> </v>
      </c>
      <c r="C15" s="171" t="str">
        <f t="shared" si="0"/>
        <v/>
      </c>
      <c r="D15" s="172" t="str">
        <f>IF(OR($B15="",$B15=" "),"",SUMIFS(Penvoerder!$E$281:$E$290,Penvoerder!$B$281:$B$290,$B15))</f>
        <v/>
      </c>
      <c r="E15" s="59" t="str">
        <f>IF(OR($B15="",$B15=" "),"",SUMIFS(PP2!$E$281:$E$290,PP2!$B$281:$B$290,$B15))</f>
        <v/>
      </c>
      <c r="F15" s="59" t="str">
        <f>IF(OR($B15="",$B15=" "),"",SUMIFS(PP3!$E$281:$E$290,PP3!$B$281:$B$290,$B15))</f>
        <v/>
      </c>
      <c r="G15" s="59" t="str">
        <f>IF(OR($B15="",$B15=" "),"",SUMIFS(PP4!$E$281:$E$290,PP4!$B$281:$B$290,$B15))</f>
        <v/>
      </c>
      <c r="H15" s="59" t="str">
        <f>IF(OR($B15="",$B15=" "),"",SUMIFS(PP5!$E$281:$E$290,PP5!$B$281:$B$290,$B15))</f>
        <v/>
      </c>
      <c r="I15" s="59" t="str">
        <f>IF(OR($B15="",$B15=" "),"",SUMIFS(PP6!$E$281:$E$290,PP6!$B$281:$B$290,$B15))</f>
        <v/>
      </c>
      <c r="J15" s="59" t="str">
        <f>IF(OR($B15="",$B15=" "),"",SUMIFS(PP7!$E$281:$E$290,PP7!$B$281:$B$290,$B15))</f>
        <v/>
      </c>
      <c r="K15" s="59" t="str">
        <f>IF(OR($B15="",$B15=" "),"",SUMIFS(PP8!$E$281:$E$290,PP8!$B$281:$B$290,$B15))</f>
        <v/>
      </c>
      <c r="L15" s="59" t="str">
        <f>IF(OR($B15="",$B15=" "),"",SUMIFS(PP9!$E$281:$E$290,PP9!$B$281:$B$290,$B15))</f>
        <v/>
      </c>
      <c r="M15" s="59" t="str">
        <f>IF(OR($B15="",$B15=" "),"",SUMIFS(PP10!$E$281:$E$290,PP10!$B$281:$B$290,$B15))</f>
        <v/>
      </c>
      <c r="N15" s="59" t="str">
        <f>IF(OR($B15="",$B15=" "),"",SUMIFS(PP11!$E$281:$E$290,PP11!$B$281:$B$290,$B15))</f>
        <v/>
      </c>
      <c r="O15" s="59" t="str">
        <f>IF(OR($B15="",$B15=" "),"",SUMIFS(PP12!$E$281:$E$290,PP12!$B$281:$B$290,$B15))</f>
        <v/>
      </c>
      <c r="P15" s="59" t="str">
        <f>IF(OR($B15="",$B15=" "),"",SUMIFS(PP13!$E$281:$E$290,PP13!$B$281:$B$290,$B15))</f>
        <v/>
      </c>
      <c r="Q15" s="59" t="str">
        <f>IF(OR($B15="",$B15=" "),"",SUMIFS(PP14!$E$281:$E$290,PP14!$B$281:$B$290,$B15))</f>
        <v/>
      </c>
      <c r="R15" s="59" t="str">
        <f>IF(OR($B15="",$B15=" "),"",SUMIFS(PP15!$E$281:$E$290,PP15!$B$281:$B$290,$B15))</f>
        <v/>
      </c>
      <c r="S15" s="59" t="str">
        <f>IF(OR($B15="",$B15=" "),"",SUMIFS(PP16!$E$281:$E$290,PP16!$B$281:$B$290,$B15))</f>
        <v/>
      </c>
      <c r="T15" s="59" t="str">
        <f>IF(OR($B15="",$B15=" "),"",SUMIFS(PP17!$E$281:$E$290,PP17!$B$281:$B$290,$B15))</f>
        <v/>
      </c>
      <c r="U15" s="59" t="str">
        <f>IF(OR($B15="",$B15=" "),"",SUMIFS(PP18!$E$281:$E$290,PP18!$B$281:$B$290,$B15))</f>
        <v/>
      </c>
      <c r="V15" s="59" t="str">
        <f>IF(OR($B15="",$B15=" "),"",SUMIFS(PP19!$E$281:$E$290,PP19!$B$281:$B$290,$B15))</f>
        <v/>
      </c>
      <c r="W15" s="59" t="str">
        <f>IF(OR($B15="",$B15=" "),"",SUMIFS(PP20!$E$281:$E$290,PP20!$B$281:$B$290,$B15))</f>
        <v/>
      </c>
    </row>
    <row r="16" spans="2:23" ht="17.25" thickBot="1" thickTop="1">
      <c r="B16" s="56" t="s">
        <v>1</v>
      </c>
      <c r="C16" s="173">
        <f>SUM(C6:C15)</f>
        <v>0</v>
      </c>
      <c r="D16" s="173">
        <f>SUM(D6:D15)</f>
        <v>0</v>
      </c>
      <c r="E16" s="173">
        <f aca="true" t="shared" si="1" ref="E16:R16">SUM(E6:E15)</f>
        <v>0</v>
      </c>
      <c r="F16" s="173">
        <f t="shared" si="1"/>
        <v>0</v>
      </c>
      <c r="G16" s="173">
        <f t="shared" si="1"/>
        <v>0</v>
      </c>
      <c r="H16" s="173">
        <f t="shared" si="1"/>
        <v>0</v>
      </c>
      <c r="I16" s="173">
        <f t="shared" si="1"/>
        <v>0</v>
      </c>
      <c r="J16" s="173">
        <f t="shared" si="1"/>
        <v>0</v>
      </c>
      <c r="K16" s="173">
        <f t="shared" si="1"/>
        <v>0</v>
      </c>
      <c r="L16" s="173">
        <f t="shared" si="1"/>
        <v>0</v>
      </c>
      <c r="M16" s="173">
        <f t="shared" si="1"/>
        <v>0</v>
      </c>
      <c r="N16" s="173">
        <f t="shared" si="1"/>
        <v>0</v>
      </c>
      <c r="O16" s="173">
        <f t="shared" si="1"/>
        <v>0</v>
      </c>
      <c r="P16" s="173">
        <f t="shared" si="1"/>
        <v>0</v>
      </c>
      <c r="Q16" s="173">
        <f t="shared" si="1"/>
        <v>0</v>
      </c>
      <c r="R16" s="173">
        <f t="shared" si="1"/>
        <v>0</v>
      </c>
      <c r="S16" s="173">
        <f aca="true" t="shared" si="2" ref="S16:W16">SUM(S6:S15)</f>
        <v>0</v>
      </c>
      <c r="T16" s="173">
        <f t="shared" si="2"/>
        <v>0</v>
      </c>
      <c r="U16" s="173">
        <f t="shared" si="2"/>
        <v>0</v>
      </c>
      <c r="V16" s="173">
        <f t="shared" si="2"/>
        <v>0</v>
      </c>
      <c r="W16" s="173">
        <f t="shared" si="2"/>
        <v>0</v>
      </c>
    </row>
    <row r="17" spans="1:23" s="27" customFormat="1" ht="16.5" thickTop="1">
      <c r="A17" s="31"/>
      <c r="B17" s="25" t="s">
        <v>45</v>
      </c>
      <c r="C17" s="174">
        <f>_xlfn.IFERROR(C16/$C16,0)</f>
        <v>0</v>
      </c>
      <c r="D17" s="174">
        <f aca="true" t="shared" si="3" ref="D17:W17">_xlfn.IFERROR(D16/$C16,0)</f>
        <v>0</v>
      </c>
      <c r="E17" s="174">
        <f t="shared" si="3"/>
        <v>0</v>
      </c>
      <c r="F17" s="174">
        <f t="shared" si="3"/>
        <v>0</v>
      </c>
      <c r="G17" s="174">
        <f t="shared" si="3"/>
        <v>0</v>
      </c>
      <c r="H17" s="174">
        <f t="shared" si="3"/>
        <v>0</v>
      </c>
      <c r="I17" s="174">
        <f t="shared" si="3"/>
        <v>0</v>
      </c>
      <c r="J17" s="174">
        <f t="shared" si="3"/>
        <v>0</v>
      </c>
      <c r="K17" s="174">
        <f t="shared" si="3"/>
        <v>0</v>
      </c>
      <c r="L17" s="174">
        <f t="shared" si="3"/>
        <v>0</v>
      </c>
      <c r="M17" s="174">
        <f t="shared" si="3"/>
        <v>0</v>
      </c>
      <c r="N17" s="174">
        <f t="shared" si="3"/>
        <v>0</v>
      </c>
      <c r="O17" s="174">
        <f t="shared" si="3"/>
        <v>0</v>
      </c>
      <c r="P17" s="174">
        <f t="shared" si="3"/>
        <v>0</v>
      </c>
      <c r="Q17" s="174">
        <f t="shared" si="3"/>
        <v>0</v>
      </c>
      <c r="R17" s="174">
        <f t="shared" si="3"/>
        <v>0</v>
      </c>
      <c r="S17" s="174">
        <f t="shared" si="3"/>
        <v>0</v>
      </c>
      <c r="T17" s="174">
        <f t="shared" si="3"/>
        <v>0</v>
      </c>
      <c r="U17" s="174">
        <f t="shared" si="3"/>
        <v>0</v>
      </c>
      <c r="V17" s="174">
        <f t="shared" si="3"/>
        <v>0</v>
      </c>
      <c r="W17" s="174">
        <f t="shared" si="3"/>
        <v>0</v>
      </c>
    </row>
    <row r="18" ht="8.25" customHeight="1"/>
    <row r="19" spans="4:23" s="5" customFormat="1" ht="9" customHeight="1">
      <c r="D19" s="143">
        <f>IF(Penvoerder!$A$19=0,0,1)</f>
        <v>0</v>
      </c>
      <c r="E19" s="143">
        <f>IF(PP2!$A$19=0,0,1)</f>
        <v>0</v>
      </c>
      <c r="F19" s="143">
        <f>IF(PP3!$A$19=0,0,1)</f>
        <v>0</v>
      </c>
      <c r="G19" s="143">
        <f>IF(PP4!$A$19=0,0,1)</f>
        <v>0</v>
      </c>
      <c r="H19" s="143">
        <f>IF(PP5!$A$19=0,0,1)</f>
        <v>0</v>
      </c>
      <c r="I19" s="143">
        <f>IF(PP6!$A$19=0,0,1)</f>
        <v>0</v>
      </c>
      <c r="J19" s="143">
        <f>IF(PP7!$A$19=0,0,1)</f>
        <v>0</v>
      </c>
      <c r="K19" s="143">
        <f>IF(PP8!$A$19=0,0,1)</f>
        <v>0</v>
      </c>
      <c r="L19" s="143">
        <f>IF(PP9!$A$19=0,0,1)</f>
        <v>0</v>
      </c>
      <c r="M19" s="143">
        <f>IF(PP10!$A$19=0,0,1)</f>
        <v>0</v>
      </c>
      <c r="N19" s="143">
        <f>IF(PP11!$A$19=0,0,1)</f>
        <v>0</v>
      </c>
      <c r="O19" s="143">
        <f>IF(PP12!$A$19=0,0,1)</f>
        <v>0</v>
      </c>
      <c r="P19" s="143">
        <f>IF(PP13!$A$19=0,0,1)</f>
        <v>0</v>
      </c>
      <c r="Q19" s="143">
        <f>IF(PP14!$A$19=0,0,1)</f>
        <v>0</v>
      </c>
      <c r="R19" s="143">
        <f>IF(PP15!$A$19=0,0,1)</f>
        <v>0</v>
      </c>
      <c r="S19" s="143">
        <f>IF(PP16!$A$19=0,0,1)</f>
        <v>0</v>
      </c>
      <c r="T19" s="143">
        <f>IF(PP17!$A$19=0,0,1)</f>
        <v>0</v>
      </c>
      <c r="U19" s="143">
        <f>IF(PP18!$A$19=0,0,1)</f>
        <v>0</v>
      </c>
      <c r="V19" s="143">
        <f>IF(PP19!$A$19=0,0,1)</f>
        <v>0</v>
      </c>
      <c r="W19" s="143">
        <f>IF(PP20!$A$19=0,0,1)</f>
        <v>0</v>
      </c>
    </row>
    <row r="20" spans="2:23" ht="16.5" thickBot="1">
      <c r="B20" s="56"/>
      <c r="C20" s="56" t="s">
        <v>56</v>
      </c>
      <c r="D20" s="51" t="s">
        <v>31</v>
      </c>
      <c r="E20" s="51" t="s">
        <v>20</v>
      </c>
      <c r="F20" s="51" t="s">
        <v>19</v>
      </c>
      <c r="G20" s="51" t="s">
        <v>18</v>
      </c>
      <c r="H20" s="51" t="s">
        <v>17</v>
      </c>
      <c r="I20" s="51" t="s">
        <v>16</v>
      </c>
      <c r="J20" s="51" t="s">
        <v>15</v>
      </c>
      <c r="K20" s="51" t="s">
        <v>14</v>
      </c>
      <c r="L20" s="51" t="s">
        <v>13</v>
      </c>
      <c r="M20" s="51" t="s">
        <v>12</v>
      </c>
      <c r="N20" s="51" t="s">
        <v>11</v>
      </c>
      <c r="O20" s="51" t="s">
        <v>10</v>
      </c>
      <c r="P20" s="51" t="s">
        <v>9</v>
      </c>
      <c r="Q20" s="51" t="s">
        <v>8</v>
      </c>
      <c r="R20" s="51" t="s">
        <v>7</v>
      </c>
      <c r="S20" s="51" t="s">
        <v>69</v>
      </c>
      <c r="T20" s="51" t="s">
        <v>70</v>
      </c>
      <c r="U20" s="51" t="s">
        <v>71</v>
      </c>
      <c r="V20" s="51" t="s">
        <v>72</v>
      </c>
      <c r="W20" s="51" t="s">
        <v>73</v>
      </c>
    </row>
    <row r="21" spans="2:23" ht="17.25" thickBot="1" thickTop="1">
      <c r="B21" s="56" t="s">
        <v>23</v>
      </c>
      <c r="C21" s="56"/>
      <c r="D21" s="179" t="str">
        <f>_xlfn.IFERROR(IF(Penvoerder!$C$2="","",Penvoerder!$C$2),"")</f>
        <v/>
      </c>
      <c r="E21" s="179" t="str">
        <f>_xlfn.IFERROR(IF(PP2!$C$2="","",PP2!$C$2),"")</f>
        <v/>
      </c>
      <c r="F21" s="179" t="str">
        <f>_xlfn.IFERROR(IF(PP3!$C$2="","",PP3!$C$2),"")</f>
        <v/>
      </c>
      <c r="G21" s="179" t="str">
        <f>_xlfn.IFERROR(IF(PP4!$C$2="","",PP4!$C$2),"")</f>
        <v/>
      </c>
      <c r="H21" s="179" t="str">
        <f>_xlfn.IFERROR(IF(PP5!$C$2="","",PP5!$C$2),"")</f>
        <v/>
      </c>
      <c r="I21" s="179" t="str">
        <f>_xlfn.IFERROR(IF(PP6!$C$2="","",PP6!$C$2),"")</f>
        <v/>
      </c>
      <c r="J21" s="179" t="str">
        <f>_xlfn.IFERROR(IF(PP7!$C$2="","",PP7!$C$2),"")</f>
        <v/>
      </c>
      <c r="K21" s="179" t="str">
        <f>_xlfn.IFERROR(IF(PP8!$C$2="","",PP8!$C$2),"")</f>
        <v/>
      </c>
      <c r="L21" s="179" t="str">
        <f>_xlfn.IFERROR(IF(PP9!$C$2="","",PP9!$C$2),"")</f>
        <v/>
      </c>
      <c r="M21" s="179" t="str">
        <f>_xlfn.IFERROR(IF(PP10!$C$2="","",PP10!$C$2),"")</f>
        <v/>
      </c>
      <c r="N21" s="179" t="str">
        <f>_xlfn.IFERROR(IF(PP11!$C$2="","",PP11!$C$2),"")</f>
        <v/>
      </c>
      <c r="O21" s="179" t="str">
        <f>_xlfn.IFERROR(IF(PP12!$C$2="","",PP12!$C$2),"")</f>
        <v/>
      </c>
      <c r="P21" s="179" t="str">
        <f>_xlfn.IFERROR(IF(PP13!$C$2="","",PP13!$C$2),"")</f>
        <v/>
      </c>
      <c r="Q21" s="179" t="str">
        <f>_xlfn.IFERROR(IF(PP14!$C$2="","",PP14!$C$2),"")</f>
        <v/>
      </c>
      <c r="R21" s="179" t="str">
        <f>_xlfn.IFERROR(IF(PP15!$C$2="","",PP15!$C$2),"")</f>
        <v/>
      </c>
      <c r="S21" s="179" t="str">
        <f>_xlfn.IFERROR(IF(PP16!$C$2="","",PP16!$C$2),"")</f>
        <v/>
      </c>
      <c r="T21" s="179" t="str">
        <f>_xlfn.IFERROR(IF(PP17!$C$2="","",PP17!$C$2),"")</f>
        <v/>
      </c>
      <c r="U21" s="179" t="str">
        <f>_xlfn.IFERROR(IF(PP18!$C$2="","",PP18!$C$2),"")</f>
        <v/>
      </c>
      <c r="V21" s="179" t="str">
        <f>_xlfn.IFERROR(IF(PP19!$C$2="","",PP19!$C$2),"")</f>
        <v/>
      </c>
      <c r="W21" s="179" t="str">
        <f>_xlfn.IFERROR(IF(PP20!$C$2="","",PP20!$C$2),"")</f>
        <v/>
      </c>
    </row>
    <row r="22" spans="1:23" ht="16.5" thickTop="1">
      <c r="A22" s="143">
        <f>IF(Projectinformatie!$B$24="",1,_xlfn.IFERROR(HLOOKUP(VLOOKUP(Projectinformatie!$B$24,Keuzeopties[[#All],[Keuzeopties]:[Optie]],3,FALSE),Keuze_Kostensoort[[#All],[Optie 1]:[Optie 3K]],2,FALSE),0))</f>
        <v>1</v>
      </c>
      <c r="B22" s="121" t="s">
        <v>24</v>
      </c>
      <c r="C22" s="167">
        <f>IF($A22=0,"",SUM(D22:W22))</f>
        <v>0</v>
      </c>
      <c r="D22" s="168">
        <f>SUM(Penvoerder!$E$38:$E$52)</f>
        <v>0</v>
      </c>
      <c r="E22" s="24">
        <f>SUM(PP2!$E$38:$E$52)</f>
        <v>0</v>
      </c>
      <c r="F22" s="24">
        <f>SUM(PP3!$E$38:$E$52)</f>
        <v>0</v>
      </c>
      <c r="G22" s="24">
        <f>SUM(PP4!$E$38:$E$52)</f>
        <v>0</v>
      </c>
      <c r="H22" s="24">
        <f>SUM(PP5!$E$38:$E$52)</f>
        <v>0</v>
      </c>
      <c r="I22" s="24">
        <f>SUM(PP6!$E$38:$E$52)</f>
        <v>0</v>
      </c>
      <c r="J22" s="24">
        <f>SUM(PP7!$E$38:$E$52)</f>
        <v>0</v>
      </c>
      <c r="K22" s="24">
        <f>SUM(PP8!$E$38:$E$52)</f>
        <v>0</v>
      </c>
      <c r="L22" s="24">
        <f>SUM(PP9!$E$38:$E$52)</f>
        <v>0</v>
      </c>
      <c r="M22" s="24">
        <f>SUM(PP10!$E$38:$E$52)</f>
        <v>0</v>
      </c>
      <c r="N22" s="24">
        <f>SUM(PP11!$E$38:$E$52)</f>
        <v>0</v>
      </c>
      <c r="O22" s="24">
        <f>SUM(PP12!$E$38:$E$52)</f>
        <v>0</v>
      </c>
      <c r="P22" s="24">
        <f>SUM(PP13!$E$38:$E$52)</f>
        <v>0</v>
      </c>
      <c r="Q22" s="24">
        <f>SUM(PP14!$E$38:$E$52)</f>
        <v>0</v>
      </c>
      <c r="R22" s="24">
        <f>SUM(PP15!$E$38:$E$52)</f>
        <v>0</v>
      </c>
      <c r="S22" s="24">
        <f>SUM(PP16!$E$38:$E$52)</f>
        <v>0</v>
      </c>
      <c r="T22" s="24">
        <f>SUM(PP17!$E$38:$E$52)</f>
        <v>0</v>
      </c>
      <c r="U22" s="24">
        <f>SUM(PP18!$E$38:$E$52)</f>
        <v>0</v>
      </c>
      <c r="V22" s="24">
        <f>SUM(PP19!$E$38:$E$52)</f>
        <v>0</v>
      </c>
      <c r="W22" s="24">
        <f>SUM(PP20!$E$38:$E$52)</f>
        <v>0</v>
      </c>
    </row>
    <row r="23" spans="1:23" ht="15.75">
      <c r="A23" s="143">
        <f>IF(Projectinformatie!$B$24="",1,_xlfn.IFERROR(HLOOKUP(VLOOKUP(Projectinformatie!$B$24,Keuzeopties[[#All],[Keuzeopties]:[Optie]],3,FALSE),Keuze_Kostensoort[[#All],[Optie 1]:[Optie 3K]],3,FALSE),0))</f>
        <v>1</v>
      </c>
      <c r="B23" s="122" t="s">
        <v>25</v>
      </c>
      <c r="C23" s="167">
        <f aca="true" t="shared" si="4" ref="C23:C32">IF($A23=0,"",SUM(D23:W23))</f>
        <v>0</v>
      </c>
      <c r="D23" s="168">
        <f>SUM(Penvoerder!$F$60:$F$74)</f>
        <v>0</v>
      </c>
      <c r="E23" s="24">
        <f>SUM(PP2!$F$60:$F$74)</f>
        <v>0</v>
      </c>
      <c r="F23" s="24">
        <f>SUM(PP3!$F$60:$F$74)</f>
        <v>0</v>
      </c>
      <c r="G23" s="24">
        <f>SUM(PP4!$F$60:$F$74)</f>
        <v>0</v>
      </c>
      <c r="H23" s="24">
        <f>SUM(PP5!$F$60:$F$74)</f>
        <v>0</v>
      </c>
      <c r="I23" s="24">
        <f>SUM(PP6!$F$60:$F$74)</f>
        <v>0</v>
      </c>
      <c r="J23" s="24">
        <f>SUM(PP7!$F$60:$F$74)</f>
        <v>0</v>
      </c>
      <c r="K23" s="24">
        <f>SUM(PP8!$F$60:$F$74)</f>
        <v>0</v>
      </c>
      <c r="L23" s="24">
        <f>SUM(PP9!$F$60:$F$74)</f>
        <v>0</v>
      </c>
      <c r="M23" s="24">
        <f>SUM(PP10!$F$60:$F$74)</f>
        <v>0</v>
      </c>
      <c r="N23" s="24">
        <f>SUM(PP11!$F$60:$F$74)</f>
        <v>0</v>
      </c>
      <c r="O23" s="24">
        <f>SUM(PP12!$F$60:$F$74)</f>
        <v>0</v>
      </c>
      <c r="P23" s="24">
        <f>SUM(PP13!$F$60:$F$74)</f>
        <v>0</v>
      </c>
      <c r="Q23" s="24">
        <f>SUM(PP14!$F$60:$F$74)</f>
        <v>0</v>
      </c>
      <c r="R23" s="24">
        <f>SUM(PP15!$F$60:$F$74)</f>
        <v>0</v>
      </c>
      <c r="S23" s="24">
        <f>SUM(PP16!$F$60:$F$74)</f>
        <v>0</v>
      </c>
      <c r="T23" s="24">
        <f>SUM(PP17!$F$60:$F$74)</f>
        <v>0</v>
      </c>
      <c r="U23" s="24">
        <f>SUM(PP18!$F$60:$F$74)</f>
        <v>0</v>
      </c>
      <c r="V23" s="24">
        <f>SUM(PP19!$F$60:$F$74)</f>
        <v>0</v>
      </c>
      <c r="W23" s="24">
        <f>SUM(PP20!$F$60:$F$74)</f>
        <v>0</v>
      </c>
    </row>
    <row r="24" spans="1:23" ht="15.75">
      <c r="A24" s="143">
        <f>IF(Projectinformatie!$B$24="",1,IF(SUM(D19:W19)&gt;0,1,0))</f>
        <v>1</v>
      </c>
      <c r="B24" s="122" t="s">
        <v>26</v>
      </c>
      <c r="C24" s="167">
        <f>IF($A24=0,"",SUM(D24:W24))</f>
        <v>0</v>
      </c>
      <c r="D24" s="168">
        <f>SUM(Penvoerder!$F$82:$F$96)</f>
        <v>0</v>
      </c>
      <c r="E24" s="24">
        <f>SUM(PP2!$F$82:$F$96)</f>
        <v>0</v>
      </c>
      <c r="F24" s="24">
        <f>SUM(PP3!$F$82:$F$96)</f>
        <v>0</v>
      </c>
      <c r="G24" s="24">
        <f>SUM(PP4!$F$82:$F$96)</f>
        <v>0</v>
      </c>
      <c r="H24" s="24">
        <f>SUM(PP5!$F$82:$F$96)</f>
        <v>0</v>
      </c>
      <c r="I24" s="24">
        <f>SUM(PP6!$F$82:$F$96)</f>
        <v>0</v>
      </c>
      <c r="J24" s="24">
        <f>SUM(PP7!$F$82:$F$96)</f>
        <v>0</v>
      </c>
      <c r="K24" s="24">
        <f>SUM(PP8!$F$82:$F$96)</f>
        <v>0</v>
      </c>
      <c r="L24" s="24">
        <f>SUM(PP9!$F$82:$F$96)</f>
        <v>0</v>
      </c>
      <c r="M24" s="24">
        <f>SUM(PP10!$F$82:$F$96)</f>
        <v>0</v>
      </c>
      <c r="N24" s="24">
        <f>SUM(PP11!$F$82:$F$96)</f>
        <v>0</v>
      </c>
      <c r="O24" s="24">
        <f>SUM(PP12!$F$82:$F$96)</f>
        <v>0</v>
      </c>
      <c r="P24" s="24">
        <f>SUM(PP13!$F$82:$F$96)</f>
        <v>0</v>
      </c>
      <c r="Q24" s="24">
        <f>SUM(PP14!$F$82:$F$96)</f>
        <v>0</v>
      </c>
      <c r="R24" s="24">
        <f>SUM(PP15!$F$82:$F$96)</f>
        <v>0</v>
      </c>
      <c r="S24" s="24">
        <f>SUM(PP16!$F$82:$F$96)</f>
        <v>0</v>
      </c>
      <c r="T24" s="24">
        <f>SUM(PP17!$F$82:$F$96)</f>
        <v>0</v>
      </c>
      <c r="U24" s="24">
        <f>SUM(PP18!$F$82:$F$96)</f>
        <v>0</v>
      </c>
      <c r="V24" s="24">
        <f>SUM(PP19!$F$82:$F$96)</f>
        <v>0</v>
      </c>
      <c r="W24" s="24">
        <f>SUM(PP20!$F$82:$F$96)</f>
        <v>0</v>
      </c>
    </row>
    <row r="25" spans="1:23" ht="15.75">
      <c r="A25" s="143">
        <f>IF(Projectinformatie!$B$24="",1,_xlfn.IFERROR(HLOOKUP(VLOOKUP(Projectinformatie!$B$24,Keuzeopties[[#All],[Keuzeopties]:[Optie]],3,FALSE),Keuze_Kostensoort[[#All],[Optie 1]:[Optie 3K]],5,FALSE),0))</f>
        <v>1</v>
      </c>
      <c r="B25" s="122" t="s">
        <v>190</v>
      </c>
      <c r="C25" s="167">
        <f aca="true" t="shared" si="5" ref="C25">IF($A25=0,"",SUM(D25:W25))</f>
        <v>0</v>
      </c>
      <c r="D25" s="168">
        <f>SUM(Penvoerder!$E$104:$E$118)</f>
        <v>0</v>
      </c>
      <c r="E25" s="24">
        <f>SUM(PP2!$E$104:$E$118)</f>
        <v>0</v>
      </c>
      <c r="F25" s="24">
        <f>SUM(PP3!$E$104:$E$118)</f>
        <v>0</v>
      </c>
      <c r="G25" s="24">
        <f>SUM(PP4!$E$104:$E$118)</f>
        <v>0</v>
      </c>
      <c r="H25" s="24">
        <f>SUM(PP5!$E$104:$E$118)</f>
        <v>0</v>
      </c>
      <c r="I25" s="24">
        <f>SUM(PP6!$E$104:$E$118)</f>
        <v>0</v>
      </c>
      <c r="J25" s="24">
        <f>SUM(PP7!$E$104:$E$118)</f>
        <v>0</v>
      </c>
      <c r="K25" s="24">
        <f>SUM(PP8!$E$104:$E$118)</f>
        <v>0</v>
      </c>
      <c r="L25" s="24">
        <f>SUM(PP9!$E$104:$E$118)</f>
        <v>0</v>
      </c>
      <c r="M25" s="24">
        <f>SUM(PP10!$E$104:$E$118)</f>
        <v>0</v>
      </c>
      <c r="N25" s="24">
        <f>SUM(PP11!$E$104:$E$118)</f>
        <v>0</v>
      </c>
      <c r="O25" s="24">
        <f>SUM(PP12!$E$104:$E$118)</f>
        <v>0</v>
      </c>
      <c r="P25" s="24">
        <f>SUM(PP13!$E$104:$E$118)</f>
        <v>0</v>
      </c>
      <c r="Q25" s="24">
        <f>SUM(PP14!$E$104:$E$118)</f>
        <v>0</v>
      </c>
      <c r="R25" s="24">
        <f>SUM(PP15!$E$104:$E$118)</f>
        <v>0</v>
      </c>
      <c r="S25" s="24">
        <f>SUM(PP16!$E$104:$E$118)</f>
        <v>0</v>
      </c>
      <c r="T25" s="24">
        <f>SUM(PP17!$E$104:$E$118)</f>
        <v>0</v>
      </c>
      <c r="U25" s="24">
        <f>SUM(PP18!$E$104:$E$118)</f>
        <v>0</v>
      </c>
      <c r="V25" s="24">
        <f>SUM(PP19!$E$104:$E$118)</f>
        <v>0</v>
      </c>
      <c r="W25" s="24">
        <f>SUM(PP20!$E$104:$E$118)</f>
        <v>0</v>
      </c>
    </row>
    <row r="26" spans="1:23" ht="15.75">
      <c r="A26" s="143">
        <f>IF(Projectinformatie!$B$24="",1,_xlfn.IFERROR(HLOOKUP(VLOOKUP(Projectinformatie!$B$24,Keuzeopties[[#All],[Keuzeopties]:[Optie]],3,FALSE),Keuze_Kostensoort[[#All],[Optie 1]:[Optie 3K]],6,FALSE),0))</f>
        <v>1</v>
      </c>
      <c r="B26" s="122" t="s">
        <v>27</v>
      </c>
      <c r="C26" s="167">
        <f t="shared" si="4"/>
        <v>0</v>
      </c>
      <c r="D26" s="168">
        <f>SUM(Penvoerder!$C$126:$C$135)</f>
        <v>0</v>
      </c>
      <c r="E26" s="24">
        <f>SUM(PP2!$C$126:$C$135)</f>
        <v>0</v>
      </c>
      <c r="F26" s="24">
        <f>SUM(PP3!$C$126:$C$135)</f>
        <v>0</v>
      </c>
      <c r="G26" s="24">
        <f>SUM(PP4!$C$126:$C$135)</f>
        <v>0</v>
      </c>
      <c r="H26" s="24">
        <f>SUM(PP5!$C$126:$C$135)</f>
        <v>0</v>
      </c>
      <c r="I26" s="24">
        <f>SUM(PP6!$C$126:$C$135)</f>
        <v>0</v>
      </c>
      <c r="J26" s="24">
        <f>SUM(PP7!$C$126:$C$135)</f>
        <v>0</v>
      </c>
      <c r="K26" s="24">
        <f>SUM(PP8!$C$126:$C$135)</f>
        <v>0</v>
      </c>
      <c r="L26" s="24">
        <f>SUM(PP9!$C$126:$C$135)</f>
        <v>0</v>
      </c>
      <c r="M26" s="24">
        <f>SUM(PP10!$C$126:$C$135)</f>
        <v>0</v>
      </c>
      <c r="N26" s="24">
        <f>SUM(PP11!$C$126:$C$135)</f>
        <v>0</v>
      </c>
      <c r="O26" s="24">
        <f>SUM(PP12!$C$126:$C$135)</f>
        <v>0</v>
      </c>
      <c r="P26" s="24">
        <f>SUM(PP13!$C$126:$C$135)</f>
        <v>0</v>
      </c>
      <c r="Q26" s="24">
        <f>SUM(PP14!$C$126:$C$135)</f>
        <v>0</v>
      </c>
      <c r="R26" s="24">
        <f>SUM(PP15!$C$126:$C$135)</f>
        <v>0</v>
      </c>
      <c r="S26" s="24">
        <f>SUM(PP16!$C$126:$C$135)</f>
        <v>0</v>
      </c>
      <c r="T26" s="24">
        <f>SUM(PP17!$C$126:$C$135)</f>
        <v>0</v>
      </c>
      <c r="U26" s="24">
        <f>SUM(PP18!$C$126:$C$135)</f>
        <v>0</v>
      </c>
      <c r="V26" s="24">
        <f>SUM(PP19!$C$126:$C$135)</f>
        <v>0</v>
      </c>
      <c r="W26" s="24">
        <f>SUM(PP20!$C$126:$C$135)</f>
        <v>0</v>
      </c>
    </row>
    <row r="27" spans="1:23" ht="15.75">
      <c r="A27" s="143">
        <f>IF(Projectinformatie!$B$24="",1,_xlfn.IFERROR(HLOOKUP(VLOOKUP(Projectinformatie!$B$24,Keuzeopties[[#All],[Keuzeopties]:[Optie]],3,FALSE),Keuze_Kostensoort[[#All],[Optie 1]:[Optie 3K]],7,FALSE),0))</f>
        <v>1</v>
      </c>
      <c r="B27" s="122" t="s">
        <v>22</v>
      </c>
      <c r="C27" s="167">
        <f t="shared" si="4"/>
        <v>0</v>
      </c>
      <c r="D27" s="168">
        <f>SUM(Penvoerder!$I$183:$I$190)</f>
        <v>0</v>
      </c>
      <c r="E27" s="24">
        <f>SUM(PP2!$I$183:$I$190)</f>
        <v>0</v>
      </c>
      <c r="F27" s="24">
        <f>SUM(PP3!$I$183:$I$190)</f>
        <v>0</v>
      </c>
      <c r="G27" s="24">
        <f>SUM(PP4!$I$183:$I$190)</f>
        <v>0</v>
      </c>
      <c r="H27" s="24">
        <f>SUM(PP5!$I$183:$I$190)</f>
        <v>0</v>
      </c>
      <c r="I27" s="24">
        <f>SUM(PP6!$I$183:$I$190)</f>
        <v>0</v>
      </c>
      <c r="J27" s="24">
        <f>SUM(PP7!$I$183:$I$190)</f>
        <v>0</v>
      </c>
      <c r="K27" s="24">
        <f>SUM(PP8!$I$183:$I$190)</f>
        <v>0</v>
      </c>
      <c r="L27" s="24">
        <f>SUM(PP9!$I$183:$I$190)</f>
        <v>0</v>
      </c>
      <c r="M27" s="24">
        <f>SUM(PP10!$I$183:$I$190)</f>
        <v>0</v>
      </c>
      <c r="N27" s="24">
        <f>SUM(PP11!$I$183:$I$190)</f>
        <v>0</v>
      </c>
      <c r="O27" s="24">
        <f>SUM(PP12!$I$183:$I$190)</f>
        <v>0</v>
      </c>
      <c r="P27" s="24">
        <f>SUM(PP13!$I$183:$I$190)</f>
        <v>0</v>
      </c>
      <c r="Q27" s="24">
        <f>SUM(PP14!$I$183:$I$190)</f>
        <v>0</v>
      </c>
      <c r="R27" s="24">
        <f>SUM(PP15!$I$183:$I$190)</f>
        <v>0</v>
      </c>
      <c r="S27" s="24">
        <f>SUM(PP16!$I$183:$I$190)</f>
        <v>0</v>
      </c>
      <c r="T27" s="24">
        <f>SUM(PP17!$I$183:$I$190)</f>
        <v>0</v>
      </c>
      <c r="U27" s="24">
        <f>SUM(PP18!$I$183:$I$190)</f>
        <v>0</v>
      </c>
      <c r="V27" s="24">
        <f>SUM(PP19!$I$183:$I$190)</f>
        <v>0</v>
      </c>
      <c r="W27" s="24">
        <f>SUM(PP20!$I$183:$I$190)</f>
        <v>0</v>
      </c>
    </row>
    <row r="28" spans="1:23" ht="15.75">
      <c r="A28" s="143">
        <f>IF(Projectinformatie!$B$24="",1,_xlfn.IFERROR(HLOOKUP(VLOOKUP(Projectinformatie!$B$24,Keuzeopties[[#All],[Keuzeopties]:[Optie]],3,FALSE),Keuze_Kostensoort[[#All],[Optie 1]:[Optie 3K]],8,FALSE),0))</f>
        <v>1</v>
      </c>
      <c r="B28" s="122" t="s">
        <v>28</v>
      </c>
      <c r="C28" s="167">
        <f t="shared" si="4"/>
        <v>0</v>
      </c>
      <c r="D28" s="168">
        <f>SUM(Penvoerder!$E$143:$E$151)</f>
        <v>0</v>
      </c>
      <c r="E28" s="24">
        <f>SUM(PP2!$E$143:$E$151)</f>
        <v>0</v>
      </c>
      <c r="F28" s="24">
        <f>SUM(PP3!$E$143:$E$151)</f>
        <v>0</v>
      </c>
      <c r="G28" s="24">
        <f>SUM(PP4!$E$143:$E$151)</f>
        <v>0</v>
      </c>
      <c r="H28" s="24">
        <f>SUM(PP5!$E$143:$E$151)</f>
        <v>0</v>
      </c>
      <c r="I28" s="24">
        <f>SUM(PP6!$E$143:$E$151)</f>
        <v>0</v>
      </c>
      <c r="J28" s="24">
        <f>SUM(PP7!$E$143:$E$151)</f>
        <v>0</v>
      </c>
      <c r="K28" s="24">
        <f>SUM(PP8!$E$143:$E$151)</f>
        <v>0</v>
      </c>
      <c r="L28" s="24">
        <f>SUM(PP9!$E$143:$E$151)</f>
        <v>0</v>
      </c>
      <c r="M28" s="24">
        <f>SUM(PP10!$E$143:$E$151)</f>
        <v>0</v>
      </c>
      <c r="N28" s="24">
        <f>SUM(PP11!$E$143:$E$151)</f>
        <v>0</v>
      </c>
      <c r="O28" s="24">
        <f>SUM(PP12!$E$143:$E$151)</f>
        <v>0</v>
      </c>
      <c r="P28" s="24">
        <f>SUM(PP13!$E$143:$E$151)</f>
        <v>0</v>
      </c>
      <c r="Q28" s="24">
        <f>SUM(PP14!$E$143:$E$151)</f>
        <v>0</v>
      </c>
      <c r="R28" s="24">
        <f>SUM(PP15!$E$143:$E$151)</f>
        <v>0</v>
      </c>
      <c r="S28" s="24">
        <f>SUM(PP16!$E$143:$E$151)</f>
        <v>0</v>
      </c>
      <c r="T28" s="24">
        <f>SUM(PP17!$E$143:$E$151)</f>
        <v>0</v>
      </c>
      <c r="U28" s="24">
        <f>SUM(PP18!$E$143:$E$151)</f>
        <v>0</v>
      </c>
      <c r="V28" s="24">
        <f>SUM(PP19!$E$143:$E$151)</f>
        <v>0</v>
      </c>
      <c r="W28" s="24">
        <f>SUM(PP20!$E$143:$E$151)</f>
        <v>0</v>
      </c>
    </row>
    <row r="29" spans="1:23" ht="15.75">
      <c r="A29" s="143">
        <f>IF(Projectinformatie!$B$24="",1,_xlfn.IFERROR(HLOOKUP(VLOOKUP(Projectinformatie!$B$24,Keuzeopties[[#All],[Keuzeopties]:[Optie]],3,FALSE),Keuze_Kostensoort[[#All],[Optie 1]:[Optie 3K]],9,FALSE),0))</f>
        <v>1</v>
      </c>
      <c r="B29" s="122" t="s">
        <v>29</v>
      </c>
      <c r="C29" s="167">
        <f t="shared" si="4"/>
        <v>0</v>
      </c>
      <c r="D29" s="168">
        <f>SUM(Penvoerder!$F$159:$F$175)</f>
        <v>0</v>
      </c>
      <c r="E29" s="24">
        <f>SUM(PP2!$F$159:$F$175)</f>
        <v>0</v>
      </c>
      <c r="F29" s="24">
        <f>SUM(PP3!$F$159:$F$175)</f>
        <v>0</v>
      </c>
      <c r="G29" s="24">
        <f>SUM(PP4!$F$159:$F$175)</f>
        <v>0</v>
      </c>
      <c r="H29" s="24">
        <f>SUM(PP5!$F$159:$F$175)</f>
        <v>0</v>
      </c>
      <c r="I29" s="24">
        <f>SUM(PP6!$F$159:$F$175)</f>
        <v>0</v>
      </c>
      <c r="J29" s="24">
        <f>SUM(PP7!$F$159:$F$175)</f>
        <v>0</v>
      </c>
      <c r="K29" s="24">
        <f>SUM(PP8!$F$159:$F$175)</f>
        <v>0</v>
      </c>
      <c r="L29" s="24">
        <f>SUM(PP9!$F$159:$F$175)</f>
        <v>0</v>
      </c>
      <c r="M29" s="24">
        <f>SUM(PP10!$F$159:$F$175)</f>
        <v>0</v>
      </c>
      <c r="N29" s="24">
        <f>SUM(PP11!$F$159:$F$175)</f>
        <v>0</v>
      </c>
      <c r="O29" s="24">
        <f>SUM(PP12!$F$159:$F$175)</f>
        <v>0</v>
      </c>
      <c r="P29" s="24">
        <f>SUM(PP13!$F$159:$F$175)</f>
        <v>0</v>
      </c>
      <c r="Q29" s="24">
        <f>SUM(PP14!$F$159:$F$175)</f>
        <v>0</v>
      </c>
      <c r="R29" s="24">
        <f>SUM(PP15!$F$159:$F$175)</f>
        <v>0</v>
      </c>
      <c r="S29" s="24">
        <f>SUM(PP16!$F$159:$F$175)</f>
        <v>0</v>
      </c>
      <c r="T29" s="24">
        <f>SUM(PP17!$F$159:$F$175)</f>
        <v>0</v>
      </c>
      <c r="U29" s="24">
        <f>SUM(PP18!$F$159:$F$175)</f>
        <v>0</v>
      </c>
      <c r="V29" s="24">
        <f>SUM(PP19!$F$159:$F$175)</f>
        <v>0</v>
      </c>
      <c r="W29" s="24">
        <f>SUM(PP20!$F$159:$F$175)</f>
        <v>0</v>
      </c>
    </row>
    <row r="30" spans="1:23" ht="15.75">
      <c r="A30" s="143">
        <f>IF(Projectinformatie!$B$24="",1,_xlfn.IFERROR(HLOOKUP(VLOOKUP(Projectinformatie!$B$24,Keuzeopties[[#All],[Keuzeopties]:[Optie]],3,FALSE),Keuze_Kostensoort[[#All],[Optie 1]:[Optie 3K]],10,FALSE),0))</f>
        <v>1</v>
      </c>
      <c r="B30" s="122" t="s">
        <v>37</v>
      </c>
      <c r="C30" s="167">
        <f t="shared" si="4"/>
        <v>0</v>
      </c>
      <c r="D30" s="168">
        <f>SUM(Penvoerder!$C$198:$C$207)</f>
        <v>0</v>
      </c>
      <c r="E30" s="24">
        <f>SUM(PP2!$C$198:$C$207)</f>
        <v>0</v>
      </c>
      <c r="F30" s="24">
        <f>SUM(PP3!$C$198:$C$207)</f>
        <v>0</v>
      </c>
      <c r="G30" s="24">
        <f>SUM(PP4!$C$198:$C$207)</f>
        <v>0</v>
      </c>
      <c r="H30" s="24">
        <f>SUM(PP5!$C$198:$C$207)</f>
        <v>0</v>
      </c>
      <c r="I30" s="24">
        <f>SUM(PP6!$C$198:$C$207)</f>
        <v>0</v>
      </c>
      <c r="J30" s="24">
        <f>SUM(PP7!$C$198:$C$207)</f>
        <v>0</v>
      </c>
      <c r="K30" s="24">
        <f>SUM(PP8!$C$198:$C$207)</f>
        <v>0</v>
      </c>
      <c r="L30" s="24">
        <f>SUM(PP9!$C$198:$C$207)</f>
        <v>0</v>
      </c>
      <c r="M30" s="24">
        <f>SUM(PP10!$C$198:$C$207)</f>
        <v>0</v>
      </c>
      <c r="N30" s="24">
        <f>SUM(PP11!$C$198:$C$207)</f>
        <v>0</v>
      </c>
      <c r="O30" s="24">
        <f>SUM(PP12!$C$198:$C$207)</f>
        <v>0</v>
      </c>
      <c r="P30" s="24">
        <f>SUM(PP13!$C$198:$C$207)</f>
        <v>0</v>
      </c>
      <c r="Q30" s="24">
        <f>SUM(PP14!$C$198:$C$207)</f>
        <v>0</v>
      </c>
      <c r="R30" s="24">
        <f>SUM(PP15!$C$198:$C$207)</f>
        <v>0</v>
      </c>
      <c r="S30" s="24">
        <f>SUM(PP16!$C$198:$C$207)</f>
        <v>0</v>
      </c>
      <c r="T30" s="24">
        <f>SUM(PP17!$C$198:$C$207)</f>
        <v>0</v>
      </c>
      <c r="U30" s="24">
        <f>SUM(PP18!$C$198:$C$207)</f>
        <v>0</v>
      </c>
      <c r="V30" s="24">
        <f>SUM(PP19!$C$198:$C$207)</f>
        <v>0</v>
      </c>
      <c r="W30" s="24">
        <f>SUM(PP20!$C$198:$C$207)</f>
        <v>0</v>
      </c>
    </row>
    <row r="31" spans="1:23" ht="15.75">
      <c r="A31" s="143">
        <f>IF(Projectinformatie!$B$24="",1,_xlfn.IFERROR(HLOOKUP(VLOOKUP(Projectinformatie!$B$24,Keuzeopties[[#All],[Keuzeopties]:[Optie]],3,FALSE),Keuze_Kostensoort[[#All],[Optie 1]:[Optie 3K]],11,FALSE),0))</f>
        <v>1</v>
      </c>
      <c r="B31" s="122" t="s">
        <v>39</v>
      </c>
      <c r="C31" s="167">
        <f t="shared" si="4"/>
        <v>0</v>
      </c>
      <c r="D31" s="168">
        <f>SUM(Penvoerder!$E$215:$E$230)</f>
        <v>0</v>
      </c>
      <c r="E31" s="24">
        <f>SUM(PP2!$E$215:$E$230)</f>
        <v>0</v>
      </c>
      <c r="F31" s="24">
        <f>SUM(PP3!$E$215:$E$230)</f>
        <v>0</v>
      </c>
      <c r="G31" s="24">
        <f>SUM(PP4!$E$215:$E$230)</f>
        <v>0</v>
      </c>
      <c r="H31" s="24">
        <f>SUM(PP5!$E$215:$E$230)</f>
        <v>0</v>
      </c>
      <c r="I31" s="24">
        <f>SUM(PP6!$E$215:$E$230)</f>
        <v>0</v>
      </c>
      <c r="J31" s="24">
        <f>SUM(PP7!$E$215:$E$230)</f>
        <v>0</v>
      </c>
      <c r="K31" s="24">
        <f>SUM(PP8!$E$215:$E$230)</f>
        <v>0</v>
      </c>
      <c r="L31" s="24">
        <f>SUM(PP9!$E$215:$E$230)</f>
        <v>0</v>
      </c>
      <c r="M31" s="24">
        <f>SUM(PP10!$E$215:$E$230)</f>
        <v>0</v>
      </c>
      <c r="N31" s="24">
        <f>SUM(PP11!$E$215:$E$230)</f>
        <v>0</v>
      </c>
      <c r="O31" s="24">
        <f>SUM(PP12!$E$215:$E$230)</f>
        <v>0</v>
      </c>
      <c r="P31" s="24">
        <f>SUM(PP13!$E$215:$E$230)</f>
        <v>0</v>
      </c>
      <c r="Q31" s="24">
        <f>SUM(PP14!$E$215:$E$230)</f>
        <v>0</v>
      </c>
      <c r="R31" s="24">
        <f>SUM(PP15!$E$215:$E$230)</f>
        <v>0</v>
      </c>
      <c r="S31" s="24">
        <f>SUM(PP16!$E$215:$E$230)</f>
        <v>0</v>
      </c>
      <c r="T31" s="24">
        <f>SUM(PP17!$E$215:$E$230)</f>
        <v>0</v>
      </c>
      <c r="U31" s="24">
        <f>SUM(PP18!$E$215:$E$230)</f>
        <v>0</v>
      </c>
      <c r="V31" s="24">
        <f>SUM(PP19!$E$215:$E$230)</f>
        <v>0</v>
      </c>
      <c r="W31" s="24">
        <f>SUM(PP20!$E$215:$E$230)</f>
        <v>0</v>
      </c>
    </row>
    <row r="32" spans="1:23" ht="16.5" thickBot="1">
      <c r="A32" s="143">
        <f>IF(Projectinformatie!$B$24="",1,_xlfn.IFERROR(HLOOKUP(VLOOKUP(Projectinformatie!$B$24,Keuzeopties[[#All],[Keuzeopties]:[Optie]],3,FALSE),Keuze_Kostensoort[[#All],[Optie 1]:[Optie 3K]],12,FALSE),0))</f>
        <v>1</v>
      </c>
      <c r="B32" s="123" t="s">
        <v>40</v>
      </c>
      <c r="C32" s="171">
        <f t="shared" si="4"/>
        <v>0</v>
      </c>
      <c r="D32" s="172">
        <f>SUM(Penvoerder!$F$238:$F$252)</f>
        <v>0</v>
      </c>
      <c r="E32" s="73">
        <f>SUM(PP2!$F$238:$F$252)</f>
        <v>0</v>
      </c>
      <c r="F32" s="73">
        <f>SUM(PP3!$F$238:$F$252)</f>
        <v>0</v>
      </c>
      <c r="G32" s="73">
        <f>SUM(PP4!$F$238:$F$252)</f>
        <v>0</v>
      </c>
      <c r="H32" s="73">
        <f>SUM(PP5!$F$238:$F$252)</f>
        <v>0</v>
      </c>
      <c r="I32" s="73">
        <f>SUM(PP6!$F$238:$F$252)</f>
        <v>0</v>
      </c>
      <c r="J32" s="73">
        <f>SUM(PP7!$F$238:$F$252)</f>
        <v>0</v>
      </c>
      <c r="K32" s="73">
        <f>SUM(PP8!$F$238:$F$252)</f>
        <v>0</v>
      </c>
      <c r="L32" s="73">
        <f>SUM(PP9!$F$238:$F$252)</f>
        <v>0</v>
      </c>
      <c r="M32" s="73">
        <f>SUM(PP10!$F$238:$F$252)</f>
        <v>0</v>
      </c>
      <c r="N32" s="73">
        <f>SUM(PP11!$F$238:$F$252)</f>
        <v>0</v>
      </c>
      <c r="O32" s="73">
        <f>SUM(PP12!$F$238:$F$252)</f>
        <v>0</v>
      </c>
      <c r="P32" s="73">
        <f>SUM(PP13!$F$238:$F$252)</f>
        <v>0</v>
      </c>
      <c r="Q32" s="73">
        <f>SUM(PP14!$F$238:$F$252)</f>
        <v>0</v>
      </c>
      <c r="R32" s="73">
        <f>SUM(PP15!$F$238:$F$252)</f>
        <v>0</v>
      </c>
      <c r="S32" s="73">
        <f>SUM(PP16!$F$238:$F$252)</f>
        <v>0</v>
      </c>
      <c r="T32" s="73">
        <f>SUM(PP17!$F$238:$F$252)</f>
        <v>0</v>
      </c>
      <c r="U32" s="73">
        <f>SUM(PP18!$F$238:$F$252)</f>
        <v>0</v>
      </c>
      <c r="V32" s="73">
        <f>SUM(PP19!$F$238:$F$252)</f>
        <v>0</v>
      </c>
      <c r="W32" s="73">
        <f>SUM(PP20!$F$238:$F$252)</f>
        <v>0</v>
      </c>
    </row>
    <row r="33" spans="2:23" ht="17.25" customHeight="1" thickBot="1" thickTop="1">
      <c r="B33" s="56" t="s">
        <v>1</v>
      </c>
      <c r="C33" s="173">
        <f>SUM(C22:C32)</f>
        <v>0</v>
      </c>
      <c r="D33" s="173">
        <f>SUM(D22:D32)</f>
        <v>0</v>
      </c>
      <c r="E33" s="173">
        <f aca="true" t="shared" si="6" ref="E33">SUM(E22:E32)</f>
        <v>0</v>
      </c>
      <c r="F33" s="173">
        <f aca="true" t="shared" si="7" ref="F33">SUM(F22:F32)</f>
        <v>0</v>
      </c>
      <c r="G33" s="173">
        <f aca="true" t="shared" si="8" ref="G33">SUM(G22:G32)</f>
        <v>0</v>
      </c>
      <c r="H33" s="173">
        <f aca="true" t="shared" si="9" ref="H33">SUM(H22:H32)</f>
        <v>0</v>
      </c>
      <c r="I33" s="173">
        <f aca="true" t="shared" si="10" ref="I33">SUM(I22:I32)</f>
        <v>0</v>
      </c>
      <c r="J33" s="173">
        <f aca="true" t="shared" si="11" ref="J33">SUM(J22:J32)</f>
        <v>0</v>
      </c>
      <c r="K33" s="173">
        <f aca="true" t="shared" si="12" ref="K33">SUM(K22:K32)</f>
        <v>0</v>
      </c>
      <c r="L33" s="173">
        <f aca="true" t="shared" si="13" ref="L33">SUM(L22:L32)</f>
        <v>0</v>
      </c>
      <c r="M33" s="173">
        <f aca="true" t="shared" si="14" ref="M33">SUM(M22:M32)</f>
        <v>0</v>
      </c>
      <c r="N33" s="173">
        <f aca="true" t="shared" si="15" ref="N33">SUM(N22:N32)</f>
        <v>0</v>
      </c>
      <c r="O33" s="173">
        <f aca="true" t="shared" si="16" ref="O33">SUM(O22:O32)</f>
        <v>0</v>
      </c>
      <c r="P33" s="173">
        <f aca="true" t="shared" si="17" ref="P33">SUM(P22:P32)</f>
        <v>0</v>
      </c>
      <c r="Q33" s="173">
        <f aca="true" t="shared" si="18" ref="Q33">SUM(Q22:Q32)</f>
        <v>0</v>
      </c>
      <c r="R33" s="173">
        <f aca="true" t="shared" si="19" ref="R33:W33">SUM(R22:R32)</f>
        <v>0</v>
      </c>
      <c r="S33" s="173">
        <f t="shared" si="19"/>
        <v>0</v>
      </c>
      <c r="T33" s="173">
        <f t="shared" si="19"/>
        <v>0</v>
      </c>
      <c r="U33" s="173">
        <f t="shared" si="19"/>
        <v>0</v>
      </c>
      <c r="V33" s="173">
        <f t="shared" si="19"/>
        <v>0</v>
      </c>
      <c r="W33" s="173">
        <f t="shared" si="19"/>
        <v>0</v>
      </c>
    </row>
    <row r="34" spans="1:23" s="27" customFormat="1" ht="16.5" thickTop="1">
      <c r="A34" s="31"/>
      <c r="B34" s="25" t="s">
        <v>45</v>
      </c>
      <c r="C34" s="174">
        <f aca="true" t="shared" si="20" ref="C34">_xlfn.IFERROR(C33/$C33,0)</f>
        <v>0</v>
      </c>
      <c r="D34" s="174">
        <f>_xlfn.IFERROR(D33/$C33,0)</f>
        <v>0</v>
      </c>
      <c r="E34" s="174">
        <f aca="true" t="shared" si="21" ref="E34:W34">_xlfn.IFERROR(E33/$C33,0)</f>
        <v>0</v>
      </c>
      <c r="F34" s="174">
        <f t="shared" si="21"/>
        <v>0</v>
      </c>
      <c r="G34" s="174">
        <f t="shared" si="21"/>
        <v>0</v>
      </c>
      <c r="H34" s="174">
        <f t="shared" si="21"/>
        <v>0</v>
      </c>
      <c r="I34" s="174">
        <f t="shared" si="21"/>
        <v>0</v>
      </c>
      <c r="J34" s="174">
        <f t="shared" si="21"/>
        <v>0</v>
      </c>
      <c r="K34" s="174">
        <f t="shared" si="21"/>
        <v>0</v>
      </c>
      <c r="L34" s="174">
        <f t="shared" si="21"/>
        <v>0</v>
      </c>
      <c r="M34" s="174">
        <f t="shared" si="21"/>
        <v>0</v>
      </c>
      <c r="N34" s="174">
        <f t="shared" si="21"/>
        <v>0</v>
      </c>
      <c r="O34" s="174">
        <f t="shared" si="21"/>
        <v>0</v>
      </c>
      <c r="P34" s="174">
        <f t="shared" si="21"/>
        <v>0</v>
      </c>
      <c r="Q34" s="174">
        <f t="shared" si="21"/>
        <v>0</v>
      </c>
      <c r="R34" s="174">
        <f t="shared" si="21"/>
        <v>0</v>
      </c>
      <c r="S34" s="174">
        <f t="shared" si="21"/>
        <v>0</v>
      </c>
      <c r="T34" s="174">
        <f t="shared" si="21"/>
        <v>0</v>
      </c>
      <c r="U34" s="174">
        <f t="shared" si="21"/>
        <v>0</v>
      </c>
      <c r="V34" s="174">
        <f t="shared" si="21"/>
        <v>0</v>
      </c>
      <c r="W34" s="174">
        <f t="shared" si="21"/>
        <v>0</v>
      </c>
    </row>
    <row r="35" spans="1:23" s="27" customFormat="1" ht="15.75">
      <c r="A35" s="31"/>
      <c r="B35" s="46" t="s">
        <v>123</v>
      </c>
      <c r="C35" s="26"/>
      <c r="D35" s="26"/>
      <c r="E35" s="26"/>
      <c r="F35" s="26"/>
      <c r="G35" s="26"/>
      <c r="H35" s="26"/>
      <c r="I35" s="26"/>
      <c r="J35" s="26"/>
      <c r="K35" s="26"/>
      <c r="L35" s="26"/>
      <c r="M35" s="26"/>
      <c r="N35" s="26"/>
      <c r="O35" s="26"/>
      <c r="P35" s="26"/>
      <c r="Q35" s="26"/>
      <c r="R35" s="26"/>
      <c r="S35" s="26"/>
      <c r="T35" s="26"/>
      <c r="U35" s="26"/>
      <c r="V35" s="26"/>
      <c r="W35" s="26"/>
    </row>
    <row r="36" ht="15" customHeight="1"/>
    <row r="37" spans="2:23" ht="16.5" thickBot="1">
      <c r="B37" s="56" t="s">
        <v>121</v>
      </c>
      <c r="C37" s="173" t="str">
        <f>IF(ROUND(C16,2)-ROUND(C33,2)=0,"JA",C16-C33)</f>
        <v>JA</v>
      </c>
      <c r="D37" s="173" t="str">
        <f aca="true" t="shared" si="22" ref="D37:W37">IF(ROUND(D16,2)-ROUND(D33,2)=0,"JA",D16-D33)</f>
        <v>JA</v>
      </c>
      <c r="E37" s="173" t="str">
        <f t="shared" si="22"/>
        <v>JA</v>
      </c>
      <c r="F37" s="173" t="str">
        <f t="shared" si="22"/>
        <v>JA</v>
      </c>
      <c r="G37" s="173" t="str">
        <f t="shared" si="22"/>
        <v>JA</v>
      </c>
      <c r="H37" s="173" t="str">
        <f t="shared" si="22"/>
        <v>JA</v>
      </c>
      <c r="I37" s="173" t="str">
        <f t="shared" si="22"/>
        <v>JA</v>
      </c>
      <c r="J37" s="173" t="str">
        <f t="shared" si="22"/>
        <v>JA</v>
      </c>
      <c r="K37" s="173" t="str">
        <f t="shared" si="22"/>
        <v>JA</v>
      </c>
      <c r="L37" s="173" t="str">
        <f t="shared" si="22"/>
        <v>JA</v>
      </c>
      <c r="M37" s="173" t="str">
        <f t="shared" si="22"/>
        <v>JA</v>
      </c>
      <c r="N37" s="173" t="str">
        <f t="shared" si="22"/>
        <v>JA</v>
      </c>
      <c r="O37" s="173" t="str">
        <f t="shared" si="22"/>
        <v>JA</v>
      </c>
      <c r="P37" s="173" t="str">
        <f t="shared" si="22"/>
        <v>JA</v>
      </c>
      <c r="Q37" s="173" t="str">
        <f t="shared" si="22"/>
        <v>JA</v>
      </c>
      <c r="R37" s="173" t="str">
        <f t="shared" si="22"/>
        <v>JA</v>
      </c>
      <c r="S37" s="173" t="str">
        <f t="shared" si="22"/>
        <v>JA</v>
      </c>
      <c r="T37" s="173" t="str">
        <f t="shared" si="22"/>
        <v>JA</v>
      </c>
      <c r="U37" s="173" t="str">
        <f t="shared" si="22"/>
        <v>JA</v>
      </c>
      <c r="V37" s="173" t="str">
        <f t="shared" si="22"/>
        <v>JA</v>
      </c>
      <c r="W37" s="173" t="str">
        <f t="shared" si="22"/>
        <v>JA</v>
      </c>
    </row>
    <row r="38" ht="16.5" customHeight="1" thickTop="1">
      <c r="B38" s="46" t="s">
        <v>122</v>
      </c>
    </row>
    <row r="40" spans="1:6" s="118" customFormat="1" ht="15">
      <c r="A40" s="117"/>
      <c r="C40" s="248"/>
      <c r="D40" s="248"/>
      <c r="E40" s="248"/>
      <c r="F40" s="248"/>
    </row>
    <row r="41" spans="1:6" s="118" customFormat="1" ht="15">
      <c r="A41" s="117"/>
      <c r="C41" s="248"/>
      <c r="D41" s="248"/>
      <c r="E41" s="248"/>
      <c r="F41" s="248"/>
    </row>
    <row r="42" spans="1:6" s="118" customFormat="1" ht="15">
      <c r="A42" s="117"/>
      <c r="C42" s="248"/>
      <c r="D42" s="248"/>
      <c r="E42" s="248"/>
      <c r="F42" s="248"/>
    </row>
    <row r="43" spans="1:6" s="118" customFormat="1" ht="15">
      <c r="A43" s="117"/>
      <c r="C43" s="248"/>
      <c r="D43" s="248"/>
      <c r="E43" s="248"/>
      <c r="F43" s="248"/>
    </row>
    <row r="44" spans="1:6" s="118" customFormat="1" ht="15">
      <c r="A44" s="117"/>
      <c r="C44" s="248"/>
      <c r="D44" s="248"/>
      <c r="E44" s="248"/>
      <c r="F44" s="248"/>
    </row>
    <row r="45" spans="1:6" s="118" customFormat="1" ht="15">
      <c r="A45" s="117"/>
      <c r="C45" s="248"/>
      <c r="D45" s="248"/>
      <c r="E45" s="248"/>
      <c r="F45" s="248"/>
    </row>
    <row r="46" s="118" customFormat="1" ht="15">
      <c r="A46" s="117"/>
    </row>
    <row r="47" s="118" customFormat="1" ht="15">
      <c r="A47" s="117"/>
    </row>
    <row r="48" s="118" customFormat="1" ht="15">
      <c r="A48" s="117"/>
    </row>
    <row r="49" s="118" customFormat="1" ht="15">
      <c r="A49" s="117"/>
    </row>
    <row r="50" s="118" customFormat="1" ht="15">
      <c r="A50" s="117"/>
    </row>
    <row r="51" s="118" customFormat="1" ht="15">
      <c r="A51" s="117"/>
    </row>
    <row r="52" s="118" customFormat="1" ht="15">
      <c r="A52" s="117"/>
    </row>
    <row r="53" s="118" customFormat="1" ht="15">
      <c r="A53" s="117"/>
    </row>
    <row r="54" s="118" customFormat="1" ht="15">
      <c r="A54" s="117"/>
    </row>
    <row r="55" s="118" customFormat="1" ht="15">
      <c r="A55" s="117"/>
    </row>
    <row r="56" s="118" customFormat="1" ht="15">
      <c r="A56" s="117"/>
    </row>
    <row r="57" s="118" customFormat="1" ht="15">
      <c r="A57" s="117"/>
    </row>
    <row r="58" s="118" customFormat="1" ht="15">
      <c r="A58" s="117"/>
    </row>
    <row r="59" s="118" customFormat="1" ht="15">
      <c r="A59" s="117"/>
    </row>
    <row r="60" s="118" customFormat="1" ht="15">
      <c r="A60" s="117"/>
    </row>
    <row r="61" s="118" customFormat="1" ht="15">
      <c r="A61" s="117"/>
    </row>
    <row r="62" s="118" customFormat="1" ht="15">
      <c r="A62" s="117"/>
    </row>
    <row r="63" s="118" customFormat="1" ht="15">
      <c r="A63" s="117"/>
    </row>
    <row r="64" s="118" customFormat="1" ht="15">
      <c r="A64" s="117"/>
    </row>
    <row r="65" s="118" customFormat="1" ht="15">
      <c r="A65" s="117"/>
    </row>
    <row r="66" s="118" customFormat="1" ht="15">
      <c r="A66" s="117"/>
    </row>
    <row r="67" s="118" customFormat="1" ht="15">
      <c r="A67" s="117"/>
    </row>
    <row r="68" s="118" customFormat="1" ht="15">
      <c r="A68" s="117"/>
    </row>
    <row r="69" s="118" customFormat="1" ht="15">
      <c r="A69" s="117"/>
    </row>
    <row r="70" s="118" customFormat="1" ht="15">
      <c r="A70" s="117"/>
    </row>
    <row r="71" s="118" customFormat="1" ht="15">
      <c r="A71" s="117"/>
    </row>
    <row r="72" s="118" customFormat="1" ht="15">
      <c r="A72" s="117"/>
    </row>
    <row r="73" s="118" customFormat="1" ht="15">
      <c r="A73" s="117"/>
    </row>
    <row r="74" s="118" customFormat="1" ht="15">
      <c r="A74" s="117"/>
    </row>
    <row r="75" s="118" customFormat="1" ht="15">
      <c r="A75" s="117"/>
    </row>
    <row r="76" s="118" customFormat="1" ht="15">
      <c r="A76" s="117"/>
    </row>
    <row r="77" s="118" customFormat="1" ht="15">
      <c r="A77" s="117"/>
    </row>
    <row r="78" s="118" customFormat="1" ht="15">
      <c r="A78" s="117"/>
    </row>
    <row r="79" s="118" customFormat="1" ht="15">
      <c r="A79" s="117"/>
    </row>
    <row r="80" s="118" customFormat="1" ht="15">
      <c r="A80" s="117"/>
    </row>
    <row r="81" s="118" customFormat="1" ht="15">
      <c r="A81" s="117"/>
    </row>
    <row r="82" s="118" customFormat="1" ht="15">
      <c r="A82" s="117"/>
    </row>
    <row r="83" s="118" customFormat="1" ht="15">
      <c r="A83" s="117"/>
    </row>
    <row r="84" s="118" customFormat="1" ht="15">
      <c r="A84" s="117"/>
    </row>
    <row r="85" s="118" customFormat="1" ht="15">
      <c r="A85" s="117"/>
    </row>
    <row r="86" s="118" customFormat="1" ht="15">
      <c r="A86" s="117"/>
    </row>
    <row r="87" s="118" customFormat="1" ht="15">
      <c r="A87" s="117"/>
    </row>
    <row r="88" s="118" customFormat="1" ht="15">
      <c r="A88" s="117"/>
    </row>
    <row r="89" s="118" customFormat="1" ht="15">
      <c r="A89" s="117"/>
    </row>
    <row r="90" s="118" customFormat="1" ht="15">
      <c r="A90" s="117"/>
    </row>
    <row r="91" s="118" customFormat="1" ht="15">
      <c r="A91" s="117"/>
    </row>
    <row r="92" s="118" customFormat="1" ht="15">
      <c r="A92" s="117"/>
    </row>
    <row r="93" s="118" customFormat="1" ht="15">
      <c r="A93" s="117"/>
    </row>
    <row r="94" s="118" customFormat="1" ht="15">
      <c r="A94" s="117"/>
    </row>
    <row r="95" s="118" customFormat="1" ht="15">
      <c r="A95" s="117"/>
    </row>
    <row r="96" s="118" customFormat="1" ht="15">
      <c r="A96" s="117"/>
    </row>
    <row r="97" s="118" customFormat="1" ht="15">
      <c r="A97" s="117"/>
    </row>
    <row r="98" s="118" customFormat="1" ht="15">
      <c r="A98" s="117"/>
    </row>
    <row r="99" s="118" customFormat="1" ht="15">
      <c r="A99" s="117"/>
    </row>
    <row r="100" s="118" customFormat="1" ht="15">
      <c r="A100" s="117"/>
    </row>
    <row r="101" s="118" customFormat="1" ht="15">
      <c r="A101" s="117"/>
    </row>
    <row r="102" s="118" customFormat="1" ht="15">
      <c r="A102" s="117"/>
    </row>
    <row r="103" s="118" customFormat="1" ht="15">
      <c r="A103" s="117"/>
    </row>
    <row r="104" s="118" customFormat="1" ht="15">
      <c r="A104" s="117"/>
    </row>
    <row r="105" s="118" customFormat="1" ht="15">
      <c r="A105" s="117"/>
    </row>
    <row r="106" s="118" customFormat="1" ht="15">
      <c r="A106" s="117"/>
    </row>
    <row r="107" s="118" customFormat="1" ht="15">
      <c r="A107" s="117"/>
    </row>
    <row r="108" s="118" customFormat="1" ht="15">
      <c r="A108" s="117"/>
    </row>
    <row r="109" s="118" customFormat="1" ht="15">
      <c r="A109" s="117"/>
    </row>
    <row r="110" s="118" customFormat="1" ht="15">
      <c r="A110" s="117"/>
    </row>
    <row r="111" s="118" customFormat="1" ht="15">
      <c r="A111" s="117"/>
    </row>
    <row r="112" s="118" customFormat="1" ht="15">
      <c r="A112" s="117"/>
    </row>
    <row r="113" s="118" customFormat="1" ht="15">
      <c r="A113" s="117"/>
    </row>
    <row r="114" s="118" customFormat="1" ht="15">
      <c r="A114" s="117"/>
    </row>
    <row r="115" s="118" customFormat="1" ht="15">
      <c r="A115" s="117"/>
    </row>
    <row r="116" s="118" customFormat="1" ht="15">
      <c r="A116" s="117"/>
    </row>
    <row r="117" s="118" customFormat="1" ht="15">
      <c r="A117" s="117"/>
    </row>
    <row r="118" s="118" customFormat="1" ht="15">
      <c r="A118" s="117"/>
    </row>
    <row r="119" s="118" customFormat="1" ht="15">
      <c r="A119" s="117"/>
    </row>
    <row r="120" s="118" customFormat="1" ht="15">
      <c r="A120" s="117"/>
    </row>
    <row r="121" s="118" customFormat="1" ht="15">
      <c r="A121" s="117"/>
    </row>
    <row r="122" s="118" customFormat="1" ht="15">
      <c r="A122" s="117"/>
    </row>
    <row r="123" s="118" customFormat="1" ht="15">
      <c r="A123" s="117"/>
    </row>
    <row r="124" s="118" customFormat="1" ht="15">
      <c r="A124" s="117"/>
    </row>
    <row r="125" s="118" customFormat="1" ht="15">
      <c r="A125" s="117"/>
    </row>
    <row r="126" s="118" customFormat="1" ht="15">
      <c r="A126" s="117"/>
    </row>
    <row r="127" s="118" customFormat="1" ht="15">
      <c r="A127" s="117"/>
    </row>
    <row r="128" s="118" customFormat="1" ht="15">
      <c r="A128" s="117"/>
    </row>
    <row r="129" s="118" customFormat="1" ht="15">
      <c r="A129" s="117"/>
    </row>
    <row r="130" s="118" customFormat="1" ht="15">
      <c r="A130" s="117"/>
    </row>
    <row r="131" s="118" customFormat="1" ht="15">
      <c r="A131" s="117"/>
    </row>
    <row r="132" s="118" customFormat="1" ht="15">
      <c r="A132" s="117"/>
    </row>
    <row r="133" s="118" customFormat="1" ht="15">
      <c r="A133" s="117"/>
    </row>
    <row r="134" s="118" customFormat="1" ht="15">
      <c r="A134" s="117"/>
    </row>
    <row r="135" s="118" customFormat="1" ht="15">
      <c r="A135" s="117"/>
    </row>
    <row r="136" s="118" customFormat="1" ht="15">
      <c r="A136" s="117"/>
    </row>
    <row r="137" s="118" customFormat="1" ht="15">
      <c r="A137" s="117"/>
    </row>
    <row r="138" s="118" customFormat="1" ht="15">
      <c r="A138" s="117"/>
    </row>
    <row r="139" s="118" customFormat="1" ht="15">
      <c r="A139" s="117"/>
    </row>
    <row r="140" s="118" customFormat="1" ht="15">
      <c r="A140" s="117"/>
    </row>
    <row r="141" s="118" customFormat="1" ht="15">
      <c r="A141" s="117"/>
    </row>
    <row r="142" s="118" customFormat="1" ht="15">
      <c r="A142" s="117"/>
    </row>
    <row r="143" s="118" customFormat="1" ht="15">
      <c r="A143" s="117"/>
    </row>
    <row r="144" s="118" customFormat="1" ht="15">
      <c r="A144" s="117"/>
    </row>
    <row r="145" s="118" customFormat="1" ht="15">
      <c r="A145" s="117"/>
    </row>
    <row r="146" s="118" customFormat="1" ht="15">
      <c r="A146" s="117"/>
    </row>
    <row r="147" s="118" customFormat="1" ht="15">
      <c r="A147" s="117"/>
    </row>
    <row r="148" s="118" customFormat="1" ht="15">
      <c r="A148" s="117"/>
    </row>
    <row r="149" s="118" customFormat="1" ht="15">
      <c r="A149" s="117"/>
    </row>
    <row r="150" s="118" customFormat="1" ht="15">
      <c r="A150" s="117"/>
    </row>
    <row r="151" s="118" customFormat="1" ht="15">
      <c r="A151" s="117"/>
    </row>
    <row r="152" s="118" customFormat="1" ht="15">
      <c r="A152" s="117"/>
    </row>
    <row r="153" s="118" customFormat="1" ht="15">
      <c r="A153" s="117"/>
    </row>
    <row r="154" s="118" customFormat="1" ht="15">
      <c r="A154" s="117"/>
    </row>
    <row r="155" s="118" customFormat="1" ht="15">
      <c r="A155" s="117"/>
    </row>
    <row r="156" s="118" customFormat="1" ht="15">
      <c r="A156" s="117"/>
    </row>
    <row r="157" s="118" customFormat="1" ht="15">
      <c r="A157" s="117"/>
    </row>
    <row r="158" s="118" customFormat="1" ht="15">
      <c r="A158" s="117"/>
    </row>
    <row r="159" s="118" customFormat="1" ht="15">
      <c r="A159" s="117"/>
    </row>
    <row r="160" s="118" customFormat="1" ht="15">
      <c r="A160" s="117"/>
    </row>
    <row r="161" s="118" customFormat="1" ht="15">
      <c r="A161" s="117"/>
    </row>
    <row r="162" s="118" customFormat="1" ht="15">
      <c r="A162" s="117"/>
    </row>
    <row r="163" s="118" customFormat="1" ht="15">
      <c r="A163" s="117"/>
    </row>
    <row r="164" s="118" customFormat="1" ht="15">
      <c r="A164" s="117"/>
    </row>
    <row r="165" s="118" customFormat="1" ht="15">
      <c r="A165" s="117"/>
    </row>
    <row r="166" s="118" customFormat="1" ht="15">
      <c r="A166" s="117"/>
    </row>
    <row r="167" s="118" customFormat="1" ht="15">
      <c r="A167" s="117"/>
    </row>
    <row r="168" s="118" customFormat="1" ht="15">
      <c r="A168" s="117"/>
    </row>
    <row r="169" s="118" customFormat="1" ht="15">
      <c r="A169" s="117"/>
    </row>
    <row r="170" s="118" customFormat="1" ht="15">
      <c r="A170" s="117"/>
    </row>
    <row r="171" s="118" customFormat="1" ht="15">
      <c r="A171" s="117"/>
    </row>
    <row r="172" s="118" customFormat="1" ht="15">
      <c r="A172" s="117"/>
    </row>
    <row r="173" s="118" customFormat="1" ht="15">
      <c r="A173" s="117"/>
    </row>
    <row r="174" s="118" customFormat="1" ht="15">
      <c r="A174" s="117"/>
    </row>
    <row r="175" s="118" customFormat="1" ht="15">
      <c r="A175" s="117"/>
    </row>
    <row r="176" s="118" customFormat="1" ht="15">
      <c r="A176" s="117"/>
    </row>
    <row r="177" s="118" customFormat="1" ht="15">
      <c r="A177" s="117"/>
    </row>
    <row r="178" s="118" customFormat="1" ht="15">
      <c r="A178" s="117"/>
    </row>
    <row r="179" s="118" customFormat="1" ht="15">
      <c r="A179" s="117"/>
    </row>
    <row r="180" s="118" customFormat="1" ht="15">
      <c r="A180" s="117"/>
    </row>
    <row r="181" s="118" customFormat="1" ht="15">
      <c r="A181" s="117"/>
    </row>
    <row r="182" s="118" customFormat="1" ht="15">
      <c r="A182" s="117"/>
    </row>
    <row r="183" s="118" customFormat="1" ht="15">
      <c r="A183" s="117"/>
    </row>
    <row r="184" s="118" customFormat="1" ht="15">
      <c r="A184" s="117"/>
    </row>
    <row r="185" s="118" customFormat="1" ht="15">
      <c r="A185" s="117"/>
    </row>
    <row r="186" s="118" customFormat="1" ht="15">
      <c r="A186" s="117"/>
    </row>
    <row r="187" s="118" customFormat="1" ht="15">
      <c r="A187" s="117"/>
    </row>
    <row r="188" s="118" customFormat="1" ht="15">
      <c r="A188" s="117"/>
    </row>
    <row r="189" s="118" customFormat="1" ht="15">
      <c r="A189" s="117"/>
    </row>
    <row r="190" s="118" customFormat="1" ht="15">
      <c r="A190" s="117"/>
    </row>
    <row r="191" s="118" customFormat="1" ht="15">
      <c r="A191" s="117"/>
    </row>
    <row r="192" s="118" customFormat="1" ht="15">
      <c r="A192" s="117"/>
    </row>
    <row r="193" s="118" customFormat="1" ht="15">
      <c r="A193" s="117"/>
    </row>
    <row r="194" s="118" customFormat="1" ht="15">
      <c r="A194" s="117"/>
    </row>
    <row r="195" s="118" customFormat="1" ht="15">
      <c r="A195" s="117"/>
    </row>
    <row r="196" s="118" customFormat="1" ht="15">
      <c r="A196" s="117"/>
    </row>
    <row r="197" s="118" customFormat="1" ht="15">
      <c r="A197" s="117"/>
    </row>
    <row r="198" s="118" customFormat="1" ht="15">
      <c r="A198" s="117"/>
    </row>
    <row r="199" s="118" customFormat="1" ht="15">
      <c r="A199" s="117"/>
    </row>
    <row r="200" s="118" customFormat="1" ht="15">
      <c r="A200" s="117"/>
    </row>
    <row r="201" s="118" customFormat="1" ht="15">
      <c r="A201" s="117"/>
    </row>
    <row r="202" s="118" customFormat="1" ht="15">
      <c r="A202" s="117"/>
    </row>
    <row r="203" s="118" customFormat="1" ht="15">
      <c r="A203" s="117"/>
    </row>
    <row r="204" s="118" customFormat="1" ht="15">
      <c r="A204" s="117"/>
    </row>
    <row r="205" s="118" customFormat="1" ht="15">
      <c r="A205" s="117"/>
    </row>
    <row r="206" s="118" customFormat="1" ht="15">
      <c r="A206" s="117"/>
    </row>
    <row r="207" s="118" customFormat="1" ht="15">
      <c r="A207" s="117"/>
    </row>
    <row r="208" s="118" customFormat="1" ht="15">
      <c r="A208" s="117"/>
    </row>
    <row r="209" s="118" customFormat="1" ht="15">
      <c r="A209" s="117"/>
    </row>
    <row r="210" s="118" customFormat="1" ht="15">
      <c r="A210" s="117"/>
    </row>
    <row r="211" s="118" customFormat="1" ht="15">
      <c r="A211" s="117"/>
    </row>
    <row r="212" s="118" customFormat="1" ht="15">
      <c r="A212" s="117"/>
    </row>
    <row r="213" s="118" customFormat="1" ht="15">
      <c r="A213" s="117"/>
    </row>
    <row r="214" s="118" customFormat="1" ht="15">
      <c r="A214" s="117"/>
    </row>
  </sheetData>
  <sheetProtection sheet="1" objects="1" scenarios="1"/>
  <mergeCells count="1">
    <mergeCell ref="D2:H2"/>
  </mergeCells>
  <conditionalFormatting sqref="D22:W23">
    <cfRule type="expression" priority="5" dxfId="940">
      <formula>$A22=0</formula>
    </cfRule>
  </conditionalFormatting>
  <conditionalFormatting sqref="D26:W32">
    <cfRule type="expression" priority="3" dxfId="940">
      <formula>$A26=0</formula>
    </cfRule>
  </conditionalFormatting>
  <conditionalFormatting sqref="D24:W24">
    <cfRule type="expression" priority="4" dxfId="940">
      <formula>OR($A24=0,D$19=0)</formula>
    </cfRule>
  </conditionalFormatting>
  <conditionalFormatting sqref="C37:W37">
    <cfRule type="cellIs" priority="7" dxfId="40" operator="notEqual">
      <formula>"JA"</formula>
    </cfRule>
  </conditionalFormatting>
  <conditionalFormatting sqref="B22:B23">
    <cfRule type="expression" priority="24" dxfId="940">
      <formula>$A22=0</formula>
    </cfRule>
  </conditionalFormatting>
  <conditionalFormatting sqref="B24">
    <cfRule type="expression" priority="22" dxfId="940">
      <formula>AND($A24=0,B$19=0)</formula>
    </cfRule>
  </conditionalFormatting>
  <conditionalFormatting sqref="B26:B32">
    <cfRule type="expression" priority="23" dxfId="940">
      <formula>$A26=0</formula>
    </cfRule>
  </conditionalFormatting>
  <conditionalFormatting sqref="D25:W25">
    <cfRule type="expression" priority="1" dxfId="940">
      <formula>$A25=0</formula>
    </cfRule>
  </conditionalFormatting>
  <conditionalFormatting sqref="B25">
    <cfRule type="expression" priority="2" dxfId="940">
      <formula>$A25=0</formula>
    </cfRule>
  </conditionalFormatting>
  <printOptions/>
  <pageMargins left="0.7" right="0.7" top="0.75" bottom="0.75" header="0.3" footer="0.3"/>
  <pageSetup fitToHeight="1" fitToWidth="1" horizontalDpi="600" verticalDpi="600" orientation="landscape" scale="2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79EC2-B734-4865-8686-B79D622C886B}">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172</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C178">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82:B96 B38:B52 B159:B175 B143:B151 B60:B74 B183:B190 B215:B230 B238:B252 B104:B118">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920EF-CD8A-490A-996F-5C03FEFD0A26}">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173</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C178">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82:B96 B38:B52 B159:B175 B143:B151 B60:B74 B183:B190 B215:B230 B238:B252 B104:B118">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62FF0-E4ED-4512-8112-526E43811A7B}">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174</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B82:B96 B38:B52 B159:B175 B143:B151 B60:B74 B183:B190 B215:B230 B238:B252 B104:B118">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78">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AF504-9ED5-41F9-91A0-A474079FE25A}">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175</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B82:B96 B38:B52 B159:B175 B143:B151 B60:B74 B183:B190 B215:B230 B238:B252 B104:B118">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78">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5CFDD-143A-4724-8427-2C2397E374D5}">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176</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C178">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82:B96 B38:B52 B159:B175 B143:B151 B60:B74 B183:B190 B215:B230 B238:B252 B104:B118">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5F887-862E-4E11-872B-70EA4F5AD64C}">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177</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B82:B96 B38:B52 B159:B175 B143:B151 B60:B74 B183:B190 B215:B230 B238:B252 B104:B118">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78">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1695-4F89-4FB1-B3E8-5D97F0058143}">
  <sheetPr>
    <tabColor rgb="FF002060"/>
  </sheetPr>
  <dimension ref="A1:V20"/>
  <sheetViews>
    <sheetView showGridLines="0" workbookViewId="0" topLeftCell="A1">
      <selection activeCell="P20" sqref="P20"/>
    </sheetView>
  </sheetViews>
  <sheetFormatPr defaultColWidth="9.140625" defaultRowHeight="15"/>
  <cols>
    <col min="1" max="1" width="49.28125" style="0" bestFit="1" customWidth="1"/>
    <col min="2" max="2" width="5.7109375" style="0" customWidth="1"/>
    <col min="3" max="3" width="20.7109375" style="0" customWidth="1"/>
    <col min="4" max="4" width="6.57421875" style="0" customWidth="1"/>
    <col min="5" max="5" width="28.421875" style="0" bestFit="1" customWidth="1"/>
    <col min="7" max="7" width="46.28125" style="0" bestFit="1" customWidth="1"/>
    <col min="8" max="8" width="52.140625" style="0" customWidth="1"/>
    <col min="9" max="10" width="7.421875" style="0" customWidth="1"/>
    <col min="11" max="11" width="23.8515625" style="0" customWidth="1"/>
    <col min="12" max="12" width="24.421875" style="0" customWidth="1"/>
    <col min="13" max="13" width="25.57421875" style="0" customWidth="1"/>
    <col min="14" max="14" width="21.421875" style="0" customWidth="1"/>
    <col min="15" max="15" width="23.8515625" style="0" bestFit="1" customWidth="1"/>
    <col min="16" max="16" width="27.140625" style="0" customWidth="1"/>
    <col min="18" max="18" width="88.140625" style="0" bestFit="1" customWidth="1"/>
    <col min="19" max="19" width="46.00390625" style="0" customWidth="1"/>
    <col min="20" max="20" width="8.28125" style="0" bestFit="1" customWidth="1"/>
    <col min="21" max="21" width="16.57421875" style="0" customWidth="1"/>
    <col min="22" max="22" width="30.57421875" style="0" bestFit="1" customWidth="1"/>
  </cols>
  <sheetData>
    <row r="1" spans="1:22" ht="15">
      <c r="A1" t="s">
        <v>21</v>
      </c>
      <c r="C1" t="s">
        <v>65</v>
      </c>
      <c r="E1" t="s">
        <v>85</v>
      </c>
      <c r="G1" t="s">
        <v>62</v>
      </c>
      <c r="H1" t="s">
        <v>36</v>
      </c>
      <c r="I1" t="s">
        <v>97</v>
      </c>
      <c r="K1" t="s">
        <v>87</v>
      </c>
      <c r="L1" t="s">
        <v>89</v>
      </c>
      <c r="M1" t="s">
        <v>88</v>
      </c>
      <c r="N1" t="s">
        <v>90</v>
      </c>
      <c r="O1" t="s">
        <v>91</v>
      </c>
      <c r="P1" t="s">
        <v>92</v>
      </c>
      <c r="R1" t="s">
        <v>80</v>
      </c>
      <c r="S1" t="s">
        <v>86</v>
      </c>
      <c r="T1" t="s">
        <v>93</v>
      </c>
      <c r="V1" t="s">
        <v>74</v>
      </c>
    </row>
    <row r="2" spans="1:22" ht="15">
      <c r="A2" t="s">
        <v>146</v>
      </c>
      <c r="C2" t="s">
        <v>66</v>
      </c>
      <c r="E2" t="s">
        <v>125</v>
      </c>
      <c r="G2" t="s">
        <v>24</v>
      </c>
      <c r="H2" t="s">
        <v>98</v>
      </c>
      <c r="I2">
        <v>1</v>
      </c>
      <c r="K2" s="182" t="str">
        <f>Alle_Kostensoorten[[#This Row],[Kostensoorten]]</f>
        <v>Uurtarief € 55</v>
      </c>
      <c r="L2" s="182" t="str">
        <f>Alle_Kostensoorten[[#This Row],[Kostensoorten]]</f>
        <v>Uurtarief € 55</v>
      </c>
      <c r="M2" s="182"/>
      <c r="N2" s="182"/>
      <c r="O2" s="182"/>
      <c r="P2" s="182"/>
      <c r="R2" t="s">
        <v>183</v>
      </c>
      <c r="S2" s="181"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1: Alle partners begroten de kostensoorten onder loonkosten en/of overige kosten als aparte kostensoorten'.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2" s="131" t="s">
        <v>87</v>
      </c>
      <c r="V2" s="183" t="str">
        <f>IF(AND(Projectinformatie!B10="",Projectinformatie!C10="")," ",CONCATENATE(Projectinformatie!B10," - ",Projectinformatie!C10))</f>
        <v xml:space="preserve"> </v>
      </c>
    </row>
    <row r="3" spans="1:22" ht="15">
      <c r="A3" t="s">
        <v>147</v>
      </c>
      <c r="C3" t="s">
        <v>61</v>
      </c>
      <c r="E3" t="s">
        <v>126</v>
      </c>
      <c r="G3" t="s">
        <v>25</v>
      </c>
      <c r="H3" t="s">
        <v>98</v>
      </c>
      <c r="I3">
        <v>2</v>
      </c>
      <c r="K3" s="182" t="str">
        <f>Alle_Kostensoorten[[#This Row],[Kostensoorten]]</f>
        <v>Maandbedrag € 7.800</v>
      </c>
      <c r="L3" s="182" t="str">
        <f>Alle_Kostensoorten[[#This Row],[Kostensoorten]]</f>
        <v>Maandbedrag € 7.800</v>
      </c>
      <c r="M3" s="182"/>
      <c r="N3" s="182"/>
      <c r="O3" s="182"/>
      <c r="P3" s="182"/>
      <c r="R3" t="s">
        <v>144</v>
      </c>
      <c r="S3" s="181"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2: Alle partners begroten de loonkosten als forfait van 23% over de overige directe kosten'.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3" s="131" t="s">
        <v>88</v>
      </c>
      <c r="V3" s="183" t="str">
        <f>IF(AND(Projectinformatie!B11="",Projectinformatie!C11="")," ",CONCATENATE(Projectinformatie!B11," - ",Projectinformatie!C11))</f>
        <v xml:space="preserve"> </v>
      </c>
    </row>
    <row r="4" spans="1:22" ht="15">
      <c r="A4" t="s">
        <v>148</v>
      </c>
      <c r="C4" t="s">
        <v>67</v>
      </c>
      <c r="E4" t="s">
        <v>127</v>
      </c>
      <c r="G4" t="s">
        <v>26</v>
      </c>
      <c r="H4" t="s">
        <v>99</v>
      </c>
      <c r="I4">
        <v>3</v>
      </c>
      <c r="K4" s="182"/>
      <c r="L4" s="182" t="str">
        <f>Alle_Kostensoorten[[#This Row],[Kostensoorten]]</f>
        <v>IKS voor kennisinstellingen</v>
      </c>
      <c r="M4" s="182"/>
      <c r="N4" s="182"/>
      <c r="O4" s="182"/>
      <c r="P4" s="182" t="str">
        <f>Alle_Kostensoorten[[#This Row],[Kostensoorten]]</f>
        <v>IKS voor kennisinstellingen</v>
      </c>
      <c r="R4" t="s">
        <v>145</v>
      </c>
      <c r="S4" s="181" t="str">
        <f>"Op projectniveau is gekozen voor '"&amp;Keuzeopties[[#This Row],[Keuzeopties]]&amp;"'. Op basis daarvan kunt u de kostensoorten gebruiken uit de tabellen die op dit tabblad in het groen zijn weergegeven. Toelichting bij de kostensoorten treft u onderaan tabblad 'Instructie'. "&amp;"Uitgegrijsde kostensoorten zijn bij deze keuze niet mogelijk, input in die tabellen wordt ook niet meegenomen in de totaaltellingen. De totaaltellingen per kostensoort en werkpakket ziet u hieronder bij de samenvatting kostenbegroting terug."</f>
        <v>Op projectniveau is gekozen voor 'Optie 3: Alle partners begroten alle projectkosten via een all-in uurtarief of maandbedrag'. Op basis daarvan kunt u de kostensoorten gebruiken uit de tabellen die op dit tabblad in het groen zijn weergegeven. Toelichting bij de kostensoorten treft u onderaan tabblad 'Instructie'. Uitgegrijsde kostensoorten zijn bij deze keuze niet mogelijk, input in die tabellen wordt ook niet meegenomen in de totaaltellingen. De totaaltellingen per kostensoort en werkpakket ziet u hieronder bij de samenvatting kostenbegroting terug.</v>
      </c>
      <c r="T4" s="131" t="s">
        <v>91</v>
      </c>
      <c r="V4" s="183" t="str">
        <f>IF(AND(Projectinformatie!B12="",Projectinformatie!C12="")," ",CONCATENATE(Projectinformatie!B12," - ",Projectinformatie!C12))</f>
        <v xml:space="preserve"> </v>
      </c>
    </row>
    <row r="5" spans="1:22" ht="15">
      <c r="A5" t="s">
        <v>79</v>
      </c>
      <c r="C5" t="s">
        <v>68</v>
      </c>
      <c r="E5" t="s">
        <v>124</v>
      </c>
      <c r="G5" t="s">
        <v>190</v>
      </c>
      <c r="H5" t="s">
        <v>100</v>
      </c>
      <c r="I5">
        <v>4</v>
      </c>
      <c r="K5" s="182" t="str">
        <f>Alle_Kostensoorten[[#This Row],[Kostensoorten]]</f>
        <v>Loonverletkosten</v>
      </c>
      <c r="L5" s="182" t="str">
        <f>Alle_Kostensoorten[[#This Row],[Kostensoorten]]</f>
        <v>Loonverletkosten</v>
      </c>
      <c r="M5" s="182" t="s">
        <v>190</v>
      </c>
      <c r="N5" s="182" t="s">
        <v>190</v>
      </c>
      <c r="O5" s="182" t="s">
        <v>190</v>
      </c>
      <c r="P5" s="182" t="s">
        <v>190</v>
      </c>
      <c r="V5" s="183" t="str">
        <f>IF(AND(Projectinformatie!B13="",Projectinformatie!C13="")," ",CONCATENATE(Projectinformatie!B13," - ",Projectinformatie!C13))</f>
        <v xml:space="preserve"> </v>
      </c>
    </row>
    <row r="6" spans="1:22" ht="15">
      <c r="A6" t="s">
        <v>149</v>
      </c>
      <c r="C6" t="s">
        <v>187</v>
      </c>
      <c r="G6" t="s">
        <v>27</v>
      </c>
      <c r="H6" t="s">
        <v>101</v>
      </c>
      <c r="I6">
        <v>5</v>
      </c>
      <c r="K6" s="182"/>
      <c r="L6" s="182"/>
      <c r="M6" s="182" t="str">
        <f>Alle_Kostensoorten[[#This Row],[Kostensoorten]]</f>
        <v>Forfait 23% over overige directe kosten</v>
      </c>
      <c r="N6" s="182" t="str">
        <f>Alle_Kostensoorten[[#This Row],[Kostensoorten]]</f>
        <v>Forfait 23% over overige directe kosten</v>
      </c>
      <c r="O6" s="182"/>
      <c r="P6" s="182"/>
      <c r="V6" s="183" t="str">
        <f>IF(AND(Projectinformatie!B14="",Projectinformatie!C14="")," ",CONCATENATE(Projectinformatie!B14," - ",Projectinformatie!C14))</f>
        <v xml:space="preserve"> </v>
      </c>
    </row>
    <row r="7" spans="1:22" ht="15">
      <c r="A7" t="s">
        <v>150</v>
      </c>
      <c r="G7" t="s">
        <v>22</v>
      </c>
      <c r="H7" t="s">
        <v>100</v>
      </c>
      <c r="I7">
        <v>6</v>
      </c>
      <c r="K7" s="182" t="str">
        <f>Alle_Kostensoorten[[#This Row],[Kostensoorten]]</f>
        <v>Afschrijvingskosten</v>
      </c>
      <c r="L7" s="182" t="str">
        <f>Alle_Kostensoorten[[#This Row],[Kostensoorten]]</f>
        <v>Afschrijvingskosten</v>
      </c>
      <c r="M7" s="182" t="str">
        <f>Alle_Kostensoorten[[#This Row],[Kostensoorten]]</f>
        <v>Afschrijvingskosten</v>
      </c>
      <c r="N7" s="182" t="str">
        <f>Alle_Kostensoorten[[#This Row],[Kostensoorten]]</f>
        <v>Afschrijvingskosten</v>
      </c>
      <c r="O7" s="182"/>
      <c r="P7" s="182"/>
      <c r="V7" s="183" t="str">
        <f>IF(AND(Projectinformatie!B15="",Projectinformatie!C15="")," ",CONCATENATE(Projectinformatie!B15," - ",Projectinformatie!C15))</f>
        <v xml:space="preserve"> </v>
      </c>
    </row>
    <row r="8" spans="1:22" ht="15">
      <c r="A8" t="s">
        <v>151</v>
      </c>
      <c r="G8" t="s">
        <v>28</v>
      </c>
      <c r="H8" t="s">
        <v>100</v>
      </c>
      <c r="I8">
        <v>7</v>
      </c>
      <c r="K8" s="182" t="str">
        <f>Alle_Kostensoorten[[#This Row],[Kostensoorten]]</f>
        <v>Bijdragen in natura</v>
      </c>
      <c r="L8" s="182" t="str">
        <f>Alle_Kostensoorten[[#This Row],[Kostensoorten]]</f>
        <v>Bijdragen in natura</v>
      </c>
      <c r="M8" s="182" t="str">
        <f>Alle_Kostensoorten[[#This Row],[Kostensoorten]]</f>
        <v>Bijdragen in natura</v>
      </c>
      <c r="N8" s="182" t="str">
        <f>Alle_Kostensoorten[[#This Row],[Kostensoorten]]</f>
        <v>Bijdragen in natura</v>
      </c>
      <c r="O8" s="182"/>
      <c r="P8" s="182"/>
      <c r="V8" s="183" t="str">
        <f>IF(AND(Projectinformatie!B16="",Projectinformatie!C16="")," ",CONCATENATE(Projectinformatie!B16," - ",Projectinformatie!C16))</f>
        <v xml:space="preserve"> </v>
      </c>
    </row>
    <row r="9" spans="1:22" ht="15">
      <c r="A9" t="s">
        <v>178</v>
      </c>
      <c r="G9" t="s">
        <v>29</v>
      </c>
      <c r="H9" t="s">
        <v>100</v>
      </c>
      <c r="I9">
        <v>8</v>
      </c>
      <c r="K9" s="182" t="str">
        <f>Alle_Kostensoorten[[#This Row],[Kostensoorten]]</f>
        <v>Overige kosten derden</v>
      </c>
      <c r="L9" s="182" t="str">
        <f>Alle_Kostensoorten[[#This Row],[Kostensoorten]]</f>
        <v>Overige kosten derden</v>
      </c>
      <c r="M9" s="182" t="str">
        <f>Alle_Kostensoorten[[#This Row],[Kostensoorten]]</f>
        <v>Overige kosten derden</v>
      </c>
      <c r="N9" s="182" t="str">
        <f>Alle_Kostensoorten[[#This Row],[Kostensoorten]]</f>
        <v>Overige kosten derden</v>
      </c>
      <c r="O9" s="182"/>
      <c r="P9" s="182"/>
      <c r="V9" s="183" t="str">
        <f>IF(AND(Projectinformatie!B17="",Projectinformatie!C17="")," ",CONCATENATE(Projectinformatie!B17," - ",Projectinformatie!C17))</f>
        <v xml:space="preserve"> </v>
      </c>
    </row>
    <row r="10" spans="1:22" ht="15">
      <c r="A10" t="s">
        <v>64</v>
      </c>
      <c r="G10" t="s">
        <v>156</v>
      </c>
      <c r="H10" t="s">
        <v>102</v>
      </c>
      <c r="I10">
        <v>9</v>
      </c>
      <c r="K10" s="182" t="str">
        <f>Alle_Kostensoorten[[#This Row],[Kostensoorten]]</f>
        <v>Forfait kleine uitgaven &lt; € 250 (1% Overige kosten derden)</v>
      </c>
      <c r="L10" s="182" t="str">
        <f>Alle_Kostensoorten[[#This Row],[Kostensoorten]]</f>
        <v>Forfait kleine uitgaven &lt; € 250 (1% Overige kosten derden)</v>
      </c>
      <c r="M10" s="182" t="str">
        <f>Alle_Kostensoorten[[#This Row],[Kostensoorten]]</f>
        <v>Forfait kleine uitgaven &lt; € 250 (1% Overige kosten derden)</v>
      </c>
      <c r="N10" s="182" t="str">
        <f>Alle_Kostensoorten[[#This Row],[Kostensoorten]]</f>
        <v>Forfait kleine uitgaven &lt; € 250 (1% Overige kosten derden)</v>
      </c>
      <c r="O10" s="182"/>
      <c r="P10" s="182"/>
      <c r="V10" s="183" t="str">
        <f>IF(AND(Projectinformatie!B18="",Projectinformatie!C18="")," ",CONCATENATE(Projectinformatie!B18," - ",Projectinformatie!C18))</f>
        <v xml:space="preserve"> </v>
      </c>
    </row>
    <row r="11" spans="1:22" ht="15">
      <c r="A11" t="s">
        <v>152</v>
      </c>
      <c r="G11" t="s">
        <v>39</v>
      </c>
      <c r="H11" t="s">
        <v>98</v>
      </c>
      <c r="I11">
        <v>10</v>
      </c>
      <c r="K11" s="182"/>
      <c r="L11" s="182"/>
      <c r="M11" s="182"/>
      <c r="N11" s="182"/>
      <c r="O11" s="182" t="str">
        <f>Alle_Kostensoorten[[#This Row],[Kostensoorten]]</f>
        <v>Uurtarief € 67</v>
      </c>
      <c r="P11" s="182" t="str">
        <f>Alle_Kostensoorten[[#This Row],[Kostensoorten]]</f>
        <v>Uurtarief € 67</v>
      </c>
      <c r="V11" s="183" t="str">
        <f>IF(AND(Projectinformatie!B19="",Projectinformatie!C19="")," ",CONCATENATE(Projectinformatie!B19," - ",Projectinformatie!C19))</f>
        <v xml:space="preserve"> </v>
      </c>
    </row>
    <row r="12" spans="1:16" ht="15">
      <c r="A12" t="s">
        <v>153</v>
      </c>
      <c r="G12" t="s">
        <v>40</v>
      </c>
      <c r="H12" t="s">
        <v>98</v>
      </c>
      <c r="I12">
        <v>11</v>
      </c>
      <c r="K12" s="182"/>
      <c r="L12" s="182"/>
      <c r="M12" s="182"/>
      <c r="N12" s="182"/>
      <c r="O12" s="182" t="str">
        <f>Alle_Kostensoorten[[#This Row],[Kostensoorten]]</f>
        <v>Maandbedrag € 9.600</v>
      </c>
      <c r="P12" s="182" t="str">
        <f>Alle_Kostensoorten[[#This Row],[Kostensoorten]]</f>
        <v>Maandbedrag € 9.600</v>
      </c>
    </row>
    <row r="13" spans="1:9" ht="15">
      <c r="A13" t="s">
        <v>154</v>
      </c>
      <c r="G13" t="s">
        <v>75</v>
      </c>
      <c r="H13" t="s">
        <v>117</v>
      </c>
      <c r="I13">
        <v>12</v>
      </c>
    </row>
    <row r="14" ht="15">
      <c r="A14" t="s">
        <v>179</v>
      </c>
    </row>
    <row r="15" ht="15">
      <c r="A15" t="s">
        <v>63</v>
      </c>
    </row>
    <row r="16" ht="15">
      <c r="A16" t="s">
        <v>155</v>
      </c>
    </row>
    <row r="17" ht="15">
      <c r="A17" t="s">
        <v>78</v>
      </c>
    </row>
    <row r="18" ht="15">
      <c r="A18" t="s">
        <v>180</v>
      </c>
    </row>
    <row r="19" ht="15">
      <c r="A19" s="180" t="s">
        <v>182</v>
      </c>
    </row>
    <row r="20" ht="15">
      <c r="A20" t="s">
        <v>181</v>
      </c>
    </row>
  </sheetData>
  <printOptions/>
  <pageMargins left="0.7" right="0.7" top="0.75" bottom="0.75" header="0.3" footer="0.3"/>
  <pageSetup horizontalDpi="600" verticalDpi="600" orientation="portrait" paperSize="9" r:id="rId8"/>
  <tableParts>
    <tablePart r:id="rId3"/>
    <tablePart r:id="rId4"/>
    <tablePart r:id="rId7"/>
    <tablePart r:id="rId2"/>
    <tablePart r:id="rId5"/>
    <tablePart r:id="rId6"/>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0F1F-F27E-4BF8-BF1E-CCDAA0840378}">
  <sheetPr>
    <tabColor rgb="FF0070C0"/>
    <pageSetUpPr fitToPage="1"/>
  </sheetPr>
  <dimension ref="B2:W16"/>
  <sheetViews>
    <sheetView showGridLines="0" workbookViewId="0" topLeftCell="A1">
      <selection activeCell="B2" sqref="B2"/>
    </sheetView>
  </sheetViews>
  <sheetFormatPr defaultColWidth="9.140625" defaultRowHeight="15"/>
  <cols>
    <col min="1" max="1" width="2.57421875" style="0" customWidth="1"/>
    <col min="2" max="2" width="36.421875" style="0" customWidth="1"/>
    <col min="3" max="3" width="18.8515625" style="0" customWidth="1"/>
    <col min="4" max="4" width="17.8515625" style="0" customWidth="1"/>
    <col min="5" max="18" width="18.140625" style="0" customWidth="1"/>
    <col min="19" max="23" width="17.28125" style="0" bestFit="1" customWidth="1"/>
  </cols>
  <sheetData>
    <row r="2" spans="2:8" ht="21.75" thickBot="1">
      <c r="B2" s="55" t="s">
        <v>53</v>
      </c>
      <c r="C2" s="3"/>
      <c r="D2" s="250" t="s">
        <v>46</v>
      </c>
      <c r="E2" s="250"/>
      <c r="F2" s="250"/>
      <c r="G2" s="250"/>
      <c r="H2" s="250"/>
    </row>
    <row r="3" ht="15.75" thickTop="1"/>
    <row r="4" spans="2:23" ht="16.5" thickBot="1">
      <c r="B4" s="56"/>
      <c r="C4" s="56" t="s">
        <v>54</v>
      </c>
      <c r="D4" s="51" t="s">
        <v>31</v>
      </c>
      <c r="E4" s="51" t="s">
        <v>20</v>
      </c>
      <c r="F4" s="51" t="s">
        <v>19</v>
      </c>
      <c r="G4" s="51" t="s">
        <v>18</v>
      </c>
      <c r="H4" s="51" t="s">
        <v>17</v>
      </c>
      <c r="I4" s="51" t="s">
        <v>16</v>
      </c>
      <c r="J4" s="51" t="s">
        <v>15</v>
      </c>
      <c r="K4" s="51" t="s">
        <v>14</v>
      </c>
      <c r="L4" s="51" t="s">
        <v>13</v>
      </c>
      <c r="M4" s="51" t="s">
        <v>12</v>
      </c>
      <c r="N4" s="51" t="s">
        <v>11</v>
      </c>
      <c r="O4" s="51" t="s">
        <v>10</v>
      </c>
      <c r="P4" s="51" t="s">
        <v>9</v>
      </c>
      <c r="Q4" s="51" t="s">
        <v>8</v>
      </c>
      <c r="R4" s="51" t="s">
        <v>7</v>
      </c>
      <c r="S4" s="51" t="s">
        <v>69</v>
      </c>
      <c r="T4" s="51" t="s">
        <v>70</v>
      </c>
      <c r="U4" s="51" t="s">
        <v>71</v>
      </c>
      <c r="V4" s="51" t="s">
        <v>72</v>
      </c>
      <c r="W4" s="51" t="s">
        <v>73</v>
      </c>
    </row>
    <row r="5" spans="2:23" ht="17.25" thickBot="1" thickTop="1">
      <c r="B5" s="56" t="s">
        <v>48</v>
      </c>
      <c r="C5" s="56"/>
      <c r="D5" s="179" t="str">
        <f>_xlfn.IFERROR(IF(Penvoerder!$C$2="","",Penvoerder!$C$2),"")</f>
        <v/>
      </c>
      <c r="E5" s="179" t="str">
        <f>_xlfn.IFERROR(IF(PP2!$C$2="","",PP2!$C$2),"")</f>
        <v/>
      </c>
      <c r="F5" s="179" t="str">
        <f>_xlfn.IFERROR(IF(PP3!$C$2="","",PP3!$C$2),"")</f>
        <v/>
      </c>
      <c r="G5" s="179" t="str">
        <f>_xlfn.IFERROR(IF(PP4!$C$2="","",PP4!$C$2),"")</f>
        <v/>
      </c>
      <c r="H5" s="179" t="str">
        <f>_xlfn.IFERROR(IF(PP5!$C$2="","",PP5!$C$2),"")</f>
        <v/>
      </c>
      <c r="I5" s="179" t="str">
        <f>_xlfn.IFERROR(IF(PP6!$C$2="","",PP6!$C$2),"")</f>
        <v/>
      </c>
      <c r="J5" s="179" t="str">
        <f>_xlfn.IFERROR(IF(PP7!$C$2="","",PP7!$C$2),"")</f>
        <v/>
      </c>
      <c r="K5" s="179" t="str">
        <f>_xlfn.IFERROR(IF(PP8!$C$2="","",PP8!$C$2),"")</f>
        <v/>
      </c>
      <c r="L5" s="179" t="str">
        <f>_xlfn.IFERROR(IF(PP9!$C$2="","",PP9!$C$2),"")</f>
        <v/>
      </c>
      <c r="M5" s="179" t="str">
        <f>_xlfn.IFERROR(IF(PP10!$C$2="","",PP10!$C$2),"")</f>
        <v/>
      </c>
      <c r="N5" s="179" t="str">
        <f>_xlfn.IFERROR(IF(PP11!$C$2="","",PP11!$C$2),"")</f>
        <v/>
      </c>
      <c r="O5" s="179" t="str">
        <f>_xlfn.IFERROR(IF(PP12!$C$2="","",PP12!$C$2),"")</f>
        <v/>
      </c>
      <c r="P5" s="179" t="str">
        <f>_xlfn.IFERROR(IF(PP13!$C$2="","",PP13!$C$2),"")</f>
        <v/>
      </c>
      <c r="Q5" s="179" t="str">
        <f>_xlfn.IFERROR(IF(PP14!$C$2="","",PP14!$C$2),"")</f>
        <v/>
      </c>
      <c r="R5" s="179" t="str">
        <f>_xlfn.IFERROR(IF(PP15!$C$2="","",PP15!$C$2),"")</f>
        <v/>
      </c>
      <c r="S5" s="179" t="str">
        <f>_xlfn.IFERROR(IF(PP16!$C$2="","",PP16!$C$2),"")</f>
        <v/>
      </c>
      <c r="T5" s="179" t="str">
        <f>_xlfn.IFERROR(IF(PP17!$C$2="","",PP17!$C$2),"")</f>
        <v/>
      </c>
      <c r="U5" s="179" t="str">
        <f>_xlfn.IFERROR(IF(PP18!$C$2="","",PP18!$C$2),"")</f>
        <v/>
      </c>
      <c r="V5" s="179" t="str">
        <f>_xlfn.IFERROR(IF(PP19!$C$2="","",PP19!$C$2),"")</f>
        <v/>
      </c>
      <c r="W5" s="179" t="str">
        <f>_xlfn.IFERROR(IF(PP20!$C$2="","",PP20!$C$2),"")</f>
        <v/>
      </c>
    </row>
    <row r="6" spans="2:23" ht="16.5" thickTop="1">
      <c r="B6" s="121" t="s">
        <v>55</v>
      </c>
      <c r="C6" s="167">
        <f aca="true" t="shared" si="0" ref="C6:C11">SUM(D6:W6)</f>
        <v>0</v>
      </c>
      <c r="D6" s="168">
        <f>Penvoerder!$C263</f>
        <v>0</v>
      </c>
      <c r="E6" s="23">
        <f>PP2!$C263</f>
        <v>0</v>
      </c>
      <c r="F6" s="23">
        <f>PP3!$C263</f>
        <v>0</v>
      </c>
      <c r="G6" s="23">
        <f>PP4!$C263</f>
        <v>0</v>
      </c>
      <c r="H6" s="23">
        <f>PP5!$C263</f>
        <v>0</v>
      </c>
      <c r="I6" s="23">
        <f>PP6!$C263</f>
        <v>0</v>
      </c>
      <c r="J6" s="23">
        <f>PP7!$C263</f>
        <v>0</v>
      </c>
      <c r="K6" s="23">
        <f>PP8!$C263</f>
        <v>0</v>
      </c>
      <c r="L6" s="23">
        <f>PP9!$C263</f>
        <v>0</v>
      </c>
      <c r="M6" s="23">
        <f>PP10!$C263</f>
        <v>0</v>
      </c>
      <c r="N6" s="23">
        <f>PP11!$C263</f>
        <v>0</v>
      </c>
      <c r="O6" s="23">
        <f>PP12!$C263</f>
        <v>0</v>
      </c>
      <c r="P6" s="23">
        <f>PP13!$C263</f>
        <v>0</v>
      </c>
      <c r="Q6" s="23">
        <f>PP14!$C263</f>
        <v>0</v>
      </c>
      <c r="R6" s="23">
        <f>PP15!$C263</f>
        <v>0</v>
      </c>
      <c r="S6" s="23">
        <f>PP16!$C263</f>
        <v>0</v>
      </c>
      <c r="T6" s="23">
        <f>PP17!$C263</f>
        <v>0</v>
      </c>
      <c r="U6" s="23">
        <f>PP18!$C263</f>
        <v>0</v>
      </c>
      <c r="V6" s="23">
        <f>PP19!$C263</f>
        <v>0</v>
      </c>
      <c r="W6" s="23">
        <f>PP20!$C263</f>
        <v>0</v>
      </c>
    </row>
    <row r="7" spans="2:23" ht="15.75">
      <c r="B7" s="122" t="s">
        <v>108</v>
      </c>
      <c r="C7" s="167">
        <f aca="true" t="shared" si="1" ref="C7">SUM(D7:W7)</f>
        <v>0</v>
      </c>
      <c r="D7" s="168">
        <f>Penvoerder!$C264</f>
        <v>0</v>
      </c>
      <c r="E7" s="23">
        <f>PP2!$C264</f>
        <v>0</v>
      </c>
      <c r="F7" s="23">
        <f>PP3!$C264</f>
        <v>0</v>
      </c>
      <c r="G7" s="23">
        <f>PP4!$C264</f>
        <v>0</v>
      </c>
      <c r="H7" s="23">
        <f>PP5!$C264</f>
        <v>0</v>
      </c>
      <c r="I7" s="23">
        <f>PP6!$C264</f>
        <v>0</v>
      </c>
      <c r="J7" s="23">
        <f>PP7!$C264</f>
        <v>0</v>
      </c>
      <c r="K7" s="23">
        <f>PP8!$C264</f>
        <v>0</v>
      </c>
      <c r="L7" s="23">
        <f>PP9!$C264</f>
        <v>0</v>
      </c>
      <c r="M7" s="23">
        <f>PP10!$C264</f>
        <v>0</v>
      </c>
      <c r="N7" s="23">
        <f>PP11!$C264</f>
        <v>0</v>
      </c>
      <c r="O7" s="23">
        <f>PP12!$C264</f>
        <v>0</v>
      </c>
      <c r="P7" s="23">
        <f>PP13!$C264</f>
        <v>0</v>
      </c>
      <c r="Q7" s="23">
        <f>PP14!$C264</f>
        <v>0</v>
      </c>
      <c r="R7" s="23">
        <f>PP15!$C264</f>
        <v>0</v>
      </c>
      <c r="S7" s="23">
        <f>PP16!$C264</f>
        <v>0</v>
      </c>
      <c r="T7" s="23">
        <f>PP17!$C264</f>
        <v>0</v>
      </c>
      <c r="U7" s="23">
        <f>PP18!$C264</f>
        <v>0</v>
      </c>
      <c r="V7" s="23">
        <f>PP19!$C264</f>
        <v>0</v>
      </c>
      <c r="W7" s="23">
        <f>PP20!$C264</f>
        <v>0</v>
      </c>
    </row>
    <row r="8" spans="2:23" ht="15.75">
      <c r="B8" s="122" t="s">
        <v>109</v>
      </c>
      <c r="C8" s="167">
        <f t="shared" si="0"/>
        <v>0</v>
      </c>
      <c r="D8" s="168">
        <f>Penvoerder!$C265</f>
        <v>0</v>
      </c>
      <c r="E8" s="23">
        <f>PP2!$C265</f>
        <v>0</v>
      </c>
      <c r="F8" s="23">
        <f>PP3!$C265</f>
        <v>0</v>
      </c>
      <c r="G8" s="23">
        <f>PP4!$C265</f>
        <v>0</v>
      </c>
      <c r="H8" s="23">
        <f>PP5!$C265</f>
        <v>0</v>
      </c>
      <c r="I8" s="23">
        <f>PP6!$C265</f>
        <v>0</v>
      </c>
      <c r="J8" s="23">
        <f>PP7!$C265</f>
        <v>0</v>
      </c>
      <c r="K8" s="23">
        <f>PP8!$C265</f>
        <v>0</v>
      </c>
      <c r="L8" s="23">
        <f>PP9!$C265</f>
        <v>0</v>
      </c>
      <c r="M8" s="23">
        <f>PP10!$C265</f>
        <v>0</v>
      </c>
      <c r="N8" s="23">
        <f>PP11!$C265</f>
        <v>0</v>
      </c>
      <c r="O8" s="23">
        <f>PP12!$C265</f>
        <v>0</v>
      </c>
      <c r="P8" s="23">
        <f>PP13!$C265</f>
        <v>0</v>
      </c>
      <c r="Q8" s="23">
        <f>PP14!$C265</f>
        <v>0</v>
      </c>
      <c r="R8" s="23">
        <f>PP15!$C265</f>
        <v>0</v>
      </c>
      <c r="S8" s="23">
        <f>PP16!$C265</f>
        <v>0</v>
      </c>
      <c r="T8" s="23">
        <f>PP17!$C265</f>
        <v>0</v>
      </c>
      <c r="U8" s="23">
        <f>PP18!$C265</f>
        <v>0</v>
      </c>
      <c r="V8" s="23">
        <f>PP19!$C265</f>
        <v>0</v>
      </c>
      <c r="W8" s="23">
        <f>PP20!$C265</f>
        <v>0</v>
      </c>
    </row>
    <row r="9" spans="2:23" ht="15.75">
      <c r="B9" s="122" t="s">
        <v>49</v>
      </c>
      <c r="C9" s="167">
        <f t="shared" si="0"/>
        <v>0</v>
      </c>
      <c r="D9" s="168">
        <f>Penvoerder!$C266</f>
        <v>0</v>
      </c>
      <c r="E9" s="23">
        <f>PP2!$C266</f>
        <v>0</v>
      </c>
      <c r="F9" s="23">
        <f>PP3!$C266</f>
        <v>0</v>
      </c>
      <c r="G9" s="23">
        <f>PP4!$C266</f>
        <v>0</v>
      </c>
      <c r="H9" s="23">
        <f>PP5!$C266</f>
        <v>0</v>
      </c>
      <c r="I9" s="23">
        <f>PP6!$C266</f>
        <v>0</v>
      </c>
      <c r="J9" s="23">
        <f>PP7!$C266</f>
        <v>0</v>
      </c>
      <c r="K9" s="23">
        <f>PP8!$C266</f>
        <v>0</v>
      </c>
      <c r="L9" s="23">
        <f>PP9!$C266</f>
        <v>0</v>
      </c>
      <c r="M9" s="23">
        <f>PP10!$C266</f>
        <v>0</v>
      </c>
      <c r="N9" s="23">
        <f>PP11!$C266</f>
        <v>0</v>
      </c>
      <c r="O9" s="23">
        <f>PP12!$C266</f>
        <v>0</v>
      </c>
      <c r="P9" s="23">
        <f>PP13!$C266</f>
        <v>0</v>
      </c>
      <c r="Q9" s="23">
        <f>PP14!$C266</f>
        <v>0</v>
      </c>
      <c r="R9" s="23">
        <f>PP15!$C266</f>
        <v>0</v>
      </c>
      <c r="S9" s="23">
        <f>PP16!$C266</f>
        <v>0</v>
      </c>
      <c r="T9" s="23">
        <f>PP17!$C266</f>
        <v>0</v>
      </c>
      <c r="U9" s="23">
        <f>PP18!$C266</f>
        <v>0</v>
      </c>
      <c r="V9" s="23">
        <f>PP19!$C266</f>
        <v>0</v>
      </c>
      <c r="W9" s="23">
        <f>PP20!$C266</f>
        <v>0</v>
      </c>
    </row>
    <row r="10" spans="2:23" ht="16.5" thickBot="1">
      <c r="B10" s="123" t="s">
        <v>50</v>
      </c>
      <c r="C10" s="171">
        <f t="shared" si="0"/>
        <v>0</v>
      </c>
      <c r="D10" s="172">
        <f>Penvoerder!$C267</f>
        <v>0</v>
      </c>
      <c r="E10" s="59">
        <f>PP2!$C267</f>
        <v>0</v>
      </c>
      <c r="F10" s="59">
        <f>PP3!$C267</f>
        <v>0</v>
      </c>
      <c r="G10" s="59">
        <f>PP4!$C267</f>
        <v>0</v>
      </c>
      <c r="H10" s="59">
        <f>PP5!$C267</f>
        <v>0</v>
      </c>
      <c r="I10" s="59">
        <f>PP6!$C267</f>
        <v>0</v>
      </c>
      <c r="J10" s="59">
        <f>PP7!$C267</f>
        <v>0</v>
      </c>
      <c r="K10" s="59">
        <f>PP8!$C267</f>
        <v>0</v>
      </c>
      <c r="L10" s="59">
        <f>PP9!$C267</f>
        <v>0</v>
      </c>
      <c r="M10" s="59">
        <f>PP10!$C267</f>
        <v>0</v>
      </c>
      <c r="N10" s="59">
        <f>PP11!$C267</f>
        <v>0</v>
      </c>
      <c r="O10" s="59">
        <f>PP12!$C267</f>
        <v>0</v>
      </c>
      <c r="P10" s="59">
        <f>PP13!$C267</f>
        <v>0</v>
      </c>
      <c r="Q10" s="59">
        <f>PP14!$C267</f>
        <v>0</v>
      </c>
      <c r="R10" s="59">
        <f>PP15!$C267</f>
        <v>0</v>
      </c>
      <c r="S10" s="59">
        <f>PP16!$C267</f>
        <v>0</v>
      </c>
      <c r="T10" s="59">
        <f>PP17!$C267</f>
        <v>0</v>
      </c>
      <c r="U10" s="59">
        <f>PP18!$C267</f>
        <v>0</v>
      </c>
      <c r="V10" s="59">
        <f>PP19!$C267</f>
        <v>0</v>
      </c>
      <c r="W10" s="59">
        <f>PP20!$C267</f>
        <v>0</v>
      </c>
    </row>
    <row r="11" spans="2:23" ht="17.25" thickBot="1" thickTop="1">
      <c r="B11" s="56" t="s">
        <v>1</v>
      </c>
      <c r="C11" s="173">
        <f t="shared" si="0"/>
        <v>0</v>
      </c>
      <c r="D11" s="173">
        <f aca="true" t="shared" si="2" ref="D11:W11">SUM(D6:D10)</f>
        <v>0</v>
      </c>
      <c r="E11" s="173">
        <f t="shared" si="2"/>
        <v>0</v>
      </c>
      <c r="F11" s="173">
        <f t="shared" si="2"/>
        <v>0</v>
      </c>
      <c r="G11" s="173">
        <f t="shared" si="2"/>
        <v>0</v>
      </c>
      <c r="H11" s="173">
        <f t="shared" si="2"/>
        <v>0</v>
      </c>
      <c r="I11" s="173">
        <f t="shared" si="2"/>
        <v>0</v>
      </c>
      <c r="J11" s="173">
        <f t="shared" si="2"/>
        <v>0</v>
      </c>
      <c r="K11" s="173">
        <f t="shared" si="2"/>
        <v>0</v>
      </c>
      <c r="L11" s="173">
        <f t="shared" si="2"/>
        <v>0</v>
      </c>
      <c r="M11" s="173">
        <f t="shared" si="2"/>
        <v>0</v>
      </c>
      <c r="N11" s="173">
        <f t="shared" si="2"/>
        <v>0</v>
      </c>
      <c r="O11" s="173">
        <f t="shared" si="2"/>
        <v>0</v>
      </c>
      <c r="P11" s="173">
        <f t="shared" si="2"/>
        <v>0</v>
      </c>
      <c r="Q11" s="173">
        <f t="shared" si="2"/>
        <v>0</v>
      </c>
      <c r="R11" s="173">
        <f t="shared" si="2"/>
        <v>0</v>
      </c>
      <c r="S11" s="173">
        <f t="shared" si="2"/>
        <v>0</v>
      </c>
      <c r="T11" s="173">
        <f t="shared" si="2"/>
        <v>0</v>
      </c>
      <c r="U11" s="173">
        <f t="shared" si="2"/>
        <v>0</v>
      </c>
      <c r="V11" s="173">
        <f t="shared" si="2"/>
        <v>0</v>
      </c>
      <c r="W11" s="173">
        <f t="shared" si="2"/>
        <v>0</v>
      </c>
    </row>
    <row r="12" spans="2:23" ht="17.25" thickBot="1" thickTop="1">
      <c r="B12" s="124" t="s">
        <v>0</v>
      </c>
      <c r="C12" s="175">
        <f>SUM(D12:W12)</f>
        <v>0</v>
      </c>
      <c r="D12" s="176">
        <f>Penvoerder!$D$28</f>
        <v>0</v>
      </c>
      <c r="E12" s="75">
        <f>PP2!$D$28</f>
        <v>0</v>
      </c>
      <c r="F12" s="75">
        <f>PP3!$D$28</f>
        <v>0</v>
      </c>
      <c r="G12" s="75">
        <f>PP4!$D$28</f>
        <v>0</v>
      </c>
      <c r="H12" s="75">
        <f>PP5!$D$28</f>
        <v>0</v>
      </c>
      <c r="I12" s="75">
        <f>PP6!$D$28</f>
        <v>0</v>
      </c>
      <c r="J12" s="75">
        <f>PP7!$D$28</f>
        <v>0</v>
      </c>
      <c r="K12" s="75">
        <f>PP8!$D$28</f>
        <v>0</v>
      </c>
      <c r="L12" s="75">
        <f>PP9!$D$28</f>
        <v>0</v>
      </c>
      <c r="M12" s="75">
        <f>PP10!$D$28</f>
        <v>0</v>
      </c>
      <c r="N12" s="75">
        <f>PP11!$D$28</f>
        <v>0</v>
      </c>
      <c r="O12" s="75">
        <f>PP12!$D$28</f>
        <v>0</v>
      </c>
      <c r="P12" s="75">
        <f>PP13!$D$28</f>
        <v>0</v>
      </c>
      <c r="Q12" s="75">
        <f>PP14!$D$28</f>
        <v>0</v>
      </c>
      <c r="R12" s="75">
        <f>PP15!$D$28</f>
        <v>0</v>
      </c>
      <c r="S12" s="75">
        <f>PP16!$D$28</f>
        <v>0</v>
      </c>
      <c r="T12" s="75">
        <f>PP17!$D$28</f>
        <v>0</v>
      </c>
      <c r="U12" s="75">
        <f>PP18!$D$28</f>
        <v>0</v>
      </c>
      <c r="V12" s="75">
        <f>PP19!$D$28</f>
        <v>0</v>
      </c>
      <c r="W12" s="75">
        <f>PP20!$D$28</f>
        <v>0</v>
      </c>
    </row>
    <row r="13" spans="2:23" ht="17.25" thickBot="1" thickTop="1">
      <c r="B13" s="56" t="s">
        <v>51</v>
      </c>
      <c r="C13" s="173" t="str">
        <f>IF(ROUND(C11,2)-ROUND(C12,2)=0,"JA",C11-C12)</f>
        <v>JA</v>
      </c>
      <c r="D13" s="173" t="str">
        <f>IF(ROUND(D11,2)-ROUND(D12,2)=0,"JA",D11-D12)</f>
        <v>JA</v>
      </c>
      <c r="E13" s="173" t="str">
        <f aca="true" t="shared" si="3" ref="E13:W13">IF(ROUND(E11,2)-ROUND(E12,2)=0,"JA",E11-E12)</f>
        <v>JA</v>
      </c>
      <c r="F13" s="173" t="str">
        <f t="shared" si="3"/>
        <v>JA</v>
      </c>
      <c r="G13" s="173" t="str">
        <f t="shared" si="3"/>
        <v>JA</v>
      </c>
      <c r="H13" s="173" t="str">
        <f t="shared" si="3"/>
        <v>JA</v>
      </c>
      <c r="I13" s="173" t="str">
        <f t="shared" si="3"/>
        <v>JA</v>
      </c>
      <c r="J13" s="173" t="str">
        <f t="shared" si="3"/>
        <v>JA</v>
      </c>
      <c r="K13" s="173" t="str">
        <f t="shared" si="3"/>
        <v>JA</v>
      </c>
      <c r="L13" s="173" t="str">
        <f>IF(ROUND(L11,2)-ROUND(L12,2)=0,"JA",L11-L12)</f>
        <v>JA</v>
      </c>
      <c r="M13" s="173" t="str">
        <f t="shared" si="3"/>
        <v>JA</v>
      </c>
      <c r="N13" s="173" t="str">
        <f t="shared" si="3"/>
        <v>JA</v>
      </c>
      <c r="O13" s="173" t="str">
        <f t="shared" si="3"/>
        <v>JA</v>
      </c>
      <c r="P13" s="173" t="str">
        <f t="shared" si="3"/>
        <v>JA</v>
      </c>
      <c r="Q13" s="173" t="str">
        <f t="shared" si="3"/>
        <v>JA</v>
      </c>
      <c r="R13" s="173" t="str">
        <f t="shared" si="3"/>
        <v>JA</v>
      </c>
      <c r="S13" s="173" t="str">
        <f t="shared" si="3"/>
        <v>JA</v>
      </c>
      <c r="T13" s="173" t="str">
        <f t="shared" si="3"/>
        <v>JA</v>
      </c>
      <c r="U13" s="173" t="str">
        <f t="shared" si="3"/>
        <v>JA</v>
      </c>
      <c r="V13" s="173" t="str">
        <f t="shared" si="3"/>
        <v>JA</v>
      </c>
      <c r="W13" s="173" t="str">
        <f t="shared" si="3"/>
        <v>JA</v>
      </c>
    </row>
    <row r="14" spans="2:23" s="27" customFormat="1" ht="16.5" thickTop="1">
      <c r="B14" s="21"/>
      <c r="C14" s="21"/>
      <c r="D14" s="22"/>
      <c r="E14" s="26"/>
      <c r="F14" s="26"/>
      <c r="G14" s="26"/>
      <c r="H14" s="26"/>
      <c r="I14" s="26"/>
      <c r="J14" s="26"/>
      <c r="K14" s="26"/>
      <c r="L14" s="26"/>
      <c r="M14" s="26"/>
      <c r="N14" s="26"/>
      <c r="O14" s="26"/>
      <c r="P14" s="26"/>
      <c r="Q14" s="26"/>
      <c r="R14" s="26"/>
      <c r="S14" s="26"/>
      <c r="T14" s="26"/>
      <c r="U14" s="26"/>
      <c r="V14" s="26"/>
      <c r="W14" s="26"/>
    </row>
    <row r="15" s="118" customFormat="1" ht="15"/>
    <row r="16" spans="2:4" s="118" customFormat="1" ht="15.75">
      <c r="B16" s="119"/>
      <c r="C16" s="119"/>
      <c r="D16" s="120"/>
    </row>
    <row r="17" s="118" customFormat="1" ht="15"/>
    <row r="18" s="118" customFormat="1" ht="15"/>
    <row r="19" s="118" customFormat="1" ht="15"/>
    <row r="20" s="118" customFormat="1" ht="15"/>
    <row r="21" s="118" customFormat="1" ht="15"/>
    <row r="22" s="118" customFormat="1" ht="15"/>
    <row r="23" s="118" customFormat="1" ht="15"/>
    <row r="24" s="118" customFormat="1" ht="15"/>
    <row r="25" s="118" customFormat="1" ht="15"/>
    <row r="26" s="118" customFormat="1" ht="15"/>
    <row r="27" s="118" customFormat="1" ht="15"/>
    <row r="28" s="118" customFormat="1" ht="15"/>
    <row r="29" s="118" customFormat="1" ht="15"/>
    <row r="30" s="118" customFormat="1" ht="15"/>
    <row r="31" s="118" customFormat="1" ht="15"/>
    <row r="32" s="118" customFormat="1" ht="15"/>
    <row r="33" s="118" customFormat="1" ht="15"/>
    <row r="34" s="118" customFormat="1" ht="15"/>
    <row r="35" s="118" customFormat="1" ht="15"/>
    <row r="36" s="118" customFormat="1" ht="15"/>
    <row r="37" s="118" customFormat="1" ht="15"/>
    <row r="38" s="118" customFormat="1" ht="15"/>
    <row r="39" s="118" customFormat="1" ht="15"/>
    <row r="40" s="118" customFormat="1" ht="15"/>
    <row r="41" s="118" customFormat="1" ht="15"/>
    <row r="42" s="118" customFormat="1" ht="15"/>
    <row r="43" s="118" customFormat="1" ht="15"/>
    <row r="44" s="118" customFormat="1" ht="15"/>
    <row r="45" s="118" customFormat="1" ht="15"/>
    <row r="46" s="118" customFormat="1" ht="15"/>
    <row r="47" s="118" customFormat="1" ht="15"/>
    <row r="48" s="118" customFormat="1" ht="15"/>
    <row r="49" s="118" customFormat="1" ht="15"/>
    <row r="50" s="118" customFormat="1" ht="15"/>
    <row r="51" s="118" customFormat="1" ht="15"/>
    <row r="52" s="118" customFormat="1" ht="15"/>
    <row r="53" s="118" customFormat="1" ht="15"/>
    <row r="54" s="118" customFormat="1" ht="15"/>
    <row r="55" s="118" customFormat="1" ht="15"/>
  </sheetData>
  <sheetProtection sheet="1" objects="1" scenarios="1"/>
  <mergeCells count="1">
    <mergeCell ref="D2:H2"/>
  </mergeCells>
  <conditionalFormatting sqref="C13:W13">
    <cfRule type="cellIs" priority="2" dxfId="40" operator="notEqual">
      <formula>"JA"</formula>
    </cfRule>
  </conditionalFormatting>
  <printOptions/>
  <pageMargins left="0.7" right="0.7" top="0.75" bottom="0.75" header="0.3" footer="0.3"/>
  <pageSetup fitToHeight="1" fitToWidth="1" horizontalDpi="600" verticalDpi="600" orientation="landscape" scale="29" r:id="rId1"/>
  <ignoredErrors>
    <ignoredError sqref="C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3F3BE-8B71-4A7F-B51B-35DE7111E861}">
  <sheetPr>
    <tabColor rgb="FF0070C0"/>
    <pageSetUpPr fitToPage="1"/>
  </sheetPr>
  <dimension ref="B2:V22"/>
  <sheetViews>
    <sheetView showGridLines="0" workbookViewId="0" topLeftCell="A1">
      <selection activeCell="B2" sqref="B2"/>
    </sheetView>
  </sheetViews>
  <sheetFormatPr defaultColWidth="9.140625" defaultRowHeight="15"/>
  <cols>
    <col min="1" max="1" width="3.00390625" style="0" customWidth="1"/>
    <col min="2" max="2" width="42.00390625" style="0" customWidth="1"/>
    <col min="3" max="22" width="16.7109375" style="0" customWidth="1"/>
  </cols>
  <sheetData>
    <row r="2" spans="2:8" ht="21.75" thickBot="1">
      <c r="B2" s="55" t="s">
        <v>106</v>
      </c>
      <c r="D2" s="47" t="s">
        <v>46</v>
      </c>
      <c r="E2" s="47"/>
      <c r="F2" s="47"/>
      <c r="G2" s="47"/>
      <c r="H2" s="47"/>
    </row>
    <row r="3" ht="15.75" thickTop="1"/>
    <row r="4" spans="2:22" ht="16.5" thickBot="1">
      <c r="B4" s="56"/>
      <c r="C4" s="51" t="s">
        <v>31</v>
      </c>
      <c r="D4" s="51" t="s">
        <v>20</v>
      </c>
      <c r="E4" s="51" t="s">
        <v>19</v>
      </c>
      <c r="F4" s="51" t="s">
        <v>18</v>
      </c>
      <c r="G4" s="51" t="s">
        <v>17</v>
      </c>
      <c r="H4" s="51" t="s">
        <v>16</v>
      </c>
      <c r="I4" s="51" t="s">
        <v>15</v>
      </c>
      <c r="J4" s="51" t="s">
        <v>14</v>
      </c>
      <c r="K4" s="51" t="s">
        <v>13</v>
      </c>
      <c r="L4" s="51" t="s">
        <v>12</v>
      </c>
      <c r="M4" s="51" t="s">
        <v>11</v>
      </c>
      <c r="N4" s="51" t="s">
        <v>10</v>
      </c>
      <c r="O4" s="51" t="s">
        <v>9</v>
      </c>
      <c r="P4" s="51" t="s">
        <v>8</v>
      </c>
      <c r="Q4" s="51" t="s">
        <v>7</v>
      </c>
      <c r="R4" s="51" t="s">
        <v>69</v>
      </c>
      <c r="S4" s="51" t="s">
        <v>70</v>
      </c>
      <c r="T4" s="51" t="s">
        <v>71</v>
      </c>
      <c r="U4" s="51" t="s">
        <v>72</v>
      </c>
      <c r="V4" s="51" t="s">
        <v>73</v>
      </c>
    </row>
    <row r="5" spans="2:22" ht="17.25" thickBot="1" thickTop="1">
      <c r="B5" s="56" t="s">
        <v>2</v>
      </c>
      <c r="C5" s="179" t="str">
        <f>_xlfn.IFERROR(IF(Penvoerder!$C$2="","",Penvoerder!$C$2),"")</f>
        <v/>
      </c>
      <c r="D5" s="179" t="str">
        <f>_xlfn.IFERROR(IF(PP2!$C$2="","",PP2!$C$2),"")</f>
        <v/>
      </c>
      <c r="E5" s="179" t="str">
        <f>_xlfn.IFERROR(IF(PP3!$C$2="","",PP3!$C$2),"")</f>
        <v/>
      </c>
      <c r="F5" s="179" t="str">
        <f>_xlfn.IFERROR(IF(PP4!$C$2="","",PP4!$C$2),"")</f>
        <v/>
      </c>
      <c r="G5" s="179" t="str">
        <f>_xlfn.IFERROR(IF(PP5!$C$2="","",PP5!$C$2),"")</f>
        <v/>
      </c>
      <c r="H5" s="179" t="str">
        <f>_xlfn.IFERROR(IF(PP6!$C$2="","",PP6!$C$2),"")</f>
        <v/>
      </c>
      <c r="I5" s="179" t="str">
        <f>_xlfn.IFERROR(IF(PP7!$C$2="","",PP7!$C$2),"")</f>
        <v/>
      </c>
      <c r="J5" s="179" t="str">
        <f>_xlfn.IFERROR(IF(PP8!$C$2="","",PP8!$C$2),"")</f>
        <v/>
      </c>
      <c r="K5" s="179" t="str">
        <f>_xlfn.IFERROR(IF(PP9!$C$2="","",PP9!$C$2),"")</f>
        <v/>
      </c>
      <c r="L5" s="179" t="str">
        <f>_xlfn.IFERROR(IF(PP10!$C$2="","",PP10!$C$2),"")</f>
        <v/>
      </c>
      <c r="M5" s="179" t="str">
        <f>_xlfn.IFERROR(IF(PP11!$C$2="","",PP11!$C$2),"")</f>
        <v/>
      </c>
      <c r="N5" s="179" t="str">
        <f>_xlfn.IFERROR(IF(PP12!$C$2="","",PP12!$C$2),"")</f>
        <v/>
      </c>
      <c r="O5" s="179" t="str">
        <f>_xlfn.IFERROR(IF(PP13!$C$2="","",PP13!$C$2),"")</f>
        <v/>
      </c>
      <c r="P5" s="179" t="str">
        <f>_xlfn.IFERROR(IF(PP14!$C$2="","",PP14!$C$2),"")</f>
        <v/>
      </c>
      <c r="Q5" s="179" t="str">
        <f>_xlfn.IFERROR(IF(PP15!$C$2="","",PP15!$C$2),"")</f>
        <v/>
      </c>
      <c r="R5" s="179" t="str">
        <f>_xlfn.IFERROR(IF(PP16!$C$2="","",PP16!$C$2),"")</f>
        <v/>
      </c>
      <c r="S5" s="179" t="str">
        <f>_xlfn.IFERROR(IF(PP17!$C$2="","",PP17!$C$2),"")</f>
        <v/>
      </c>
      <c r="T5" s="179" t="str">
        <f>_xlfn.IFERROR(IF(PP18!$C$2="","",PP18!$C$2),"")</f>
        <v/>
      </c>
      <c r="U5" s="179" t="str">
        <f>_xlfn.IFERROR(IF(PP19!$C$2="","",PP19!$C$2),"")</f>
        <v/>
      </c>
      <c r="V5" s="179" t="str">
        <f>_xlfn.IFERROR(IF(PP20!$C$2="","",PP20!$C$2),"")</f>
        <v/>
      </c>
    </row>
    <row r="6" spans="2:22" ht="16.5" thickTop="1">
      <c r="B6" s="244" t="str">
        <f>Hulpblad!V2</f>
        <v xml:space="preserve"> </v>
      </c>
      <c r="C6" s="168" t="str">
        <f>IF(OR($B6="",$B6=" "),"",SUMIFS(Penvoerder!$F$281:$F$290,Penvoerder!$B$281:$B$290,$B6))</f>
        <v/>
      </c>
      <c r="D6" s="23" t="str">
        <f>IF(OR($B6="",$B6=" "),"",SUMIFS(PP2!$F$281:$F$290,PP2!$B$281:$B$290,$B6))</f>
        <v/>
      </c>
      <c r="E6" s="23" t="str">
        <f>IF(OR($B6="",$B6=" "),"",SUMIFS(PP3!$F$281:$F$290,PP3!$B$281:$B$290,$B6))</f>
        <v/>
      </c>
      <c r="F6" s="23" t="str">
        <f>IF(OR($B6="",$B6=" "),"",SUMIFS(PP4!$F$281:$F$290,PP4!$B$281:$B$290,$B6))</f>
        <v/>
      </c>
      <c r="G6" s="23" t="str">
        <f>IF(OR($B6="",$B6=" "),"",SUMIFS(PP5!$F$281:$F$290,PP5!$B$281:$B$290,$B6))</f>
        <v/>
      </c>
      <c r="H6" s="23" t="str">
        <f>IF(OR($B6="",$B6=" "),"",SUMIFS(PP6!$F$281:$F$290,PP6!$B$281:$B$290,$B6))</f>
        <v/>
      </c>
      <c r="I6" s="23" t="str">
        <f>IF(OR($B6="",$B6=" "),"",SUMIFS(PP7!$F$281:$F$290,PP7!$B$281:$B$290,$B6))</f>
        <v/>
      </c>
      <c r="J6" s="23" t="str">
        <f>IF(OR($B6="",$B6=" "),"",SUMIFS(PP8!$F$281:$F$290,PP8!$B$281:$B$290,$B6))</f>
        <v/>
      </c>
      <c r="K6" s="23" t="str">
        <f>IF(OR($B6="",$B6=" "),"",SUMIFS(PP9!$F$281:$F$290,PP9!$B$281:$B$290,$B6))</f>
        <v/>
      </c>
      <c r="L6" s="23" t="str">
        <f>IF(OR($B6="",$B6=" "),"",SUMIFS(PP10!$F$281:$F$290,PP10!$B$281:$B$290,$B6))</f>
        <v/>
      </c>
      <c r="M6" s="23" t="str">
        <f>IF(OR($B6="",$B6=" "),"",SUMIFS(PP11!$F$281:$F$290,PP11!$B$281:$B$290,$B6))</f>
        <v/>
      </c>
      <c r="N6" s="23" t="str">
        <f>IF(OR($B6="",$B6=" "),"",SUMIFS(PP12!$F$281:$F$290,PP12!$B$281:$B$290,$B6))</f>
        <v/>
      </c>
      <c r="O6" s="23" t="str">
        <f>IF(OR($B6="",$B6=" "),"",SUMIFS(PP13!$F$281:$F$290,PP13!$B$281:$B$290,$B6))</f>
        <v/>
      </c>
      <c r="P6" s="23" t="str">
        <f>IF(OR($B6="",$B6=" "),"",SUMIFS(PP14!$F$281:$F$290,PP14!$B$281:$B$290,$B6))</f>
        <v/>
      </c>
      <c r="Q6" s="23" t="str">
        <f>IF(OR($B6="",$B6=" "),"",SUMIFS(PP15!$F$281:$F$290,PP15!$B$281:$B$290,$B6))</f>
        <v/>
      </c>
      <c r="R6" s="23" t="str">
        <f>IF(OR($B6="",$B6=" "),"",SUMIFS(PP16!$F$281:$F$290,PP16!$B$281:$B$290,$B6))</f>
        <v/>
      </c>
      <c r="S6" s="23" t="str">
        <f>IF(OR($B6="",$B6=" "),"",SUMIFS(PP17!$F$281:$F$290,PP17!$B$281:$B$290,$B6))</f>
        <v/>
      </c>
      <c r="T6" s="23" t="str">
        <f>IF(OR($B6="",$B6=" "),"",SUMIFS(PP18!$F$281:$F$290,PP18!$B$281:$B$290,$B6))</f>
        <v/>
      </c>
      <c r="U6" s="23" t="str">
        <f>IF(OR($B6="",$B6=" "),"",SUMIFS(PP19!$F$281:$F$290,PP19!$B$281:$B$290,$B6))</f>
        <v/>
      </c>
      <c r="V6" s="23" t="str">
        <f>IF(OR($B6="",$B6=" "),"",SUMIFS(PP20!$F$281:$F$290,PP20!$B$281:$B$290,$B6))</f>
        <v/>
      </c>
    </row>
    <row r="7" spans="2:22" ht="15.75">
      <c r="B7" s="245" t="str">
        <f>Hulpblad!V3</f>
        <v xml:space="preserve"> </v>
      </c>
      <c r="C7" s="168" t="str">
        <f>IF(OR($B7="",$B7=" "),"",SUMIFS(Penvoerder!$F$281:$F$290,Penvoerder!$B$281:$B$290,$B7))</f>
        <v/>
      </c>
      <c r="D7" s="23" t="str">
        <f>IF(OR($B7="",$B7=" "),"",SUMIFS(PP2!$F$281:$F$290,PP2!$B$281:$B$290,$B7))</f>
        <v/>
      </c>
      <c r="E7" s="23" t="str">
        <f>IF(OR($B7="",$B7=" "),"",SUMIFS(PP3!$F$281:$F$290,PP3!$B$281:$B$290,$B7))</f>
        <v/>
      </c>
      <c r="F7" s="23" t="str">
        <f>IF(OR($B7="",$B7=" "),"",SUMIFS(PP4!$F$281:$F$290,PP4!$B$281:$B$290,$B7))</f>
        <v/>
      </c>
      <c r="G7" s="23" t="str">
        <f>IF(OR($B7="",$B7=" "),"",SUMIFS(PP5!$F$281:$F$290,PP5!$B$281:$B$290,$B7))</f>
        <v/>
      </c>
      <c r="H7" s="23" t="str">
        <f>IF(OR($B7="",$B7=" "),"",SUMIFS(PP6!$F$281:$F$290,PP6!$B$281:$B$290,$B7))</f>
        <v/>
      </c>
      <c r="I7" s="23" t="str">
        <f>IF(OR($B7="",$B7=" "),"",SUMIFS(PP7!$F$281:$F$290,PP7!$B$281:$B$290,$B7))</f>
        <v/>
      </c>
      <c r="J7" s="23" t="str">
        <f>IF(OR($B7="",$B7=" "),"",SUMIFS(PP8!$F$281:$F$290,PP8!$B$281:$B$290,$B7))</f>
        <v/>
      </c>
      <c r="K7" s="23" t="str">
        <f>IF(OR($B7="",$B7=" "),"",SUMIFS(PP9!$F$281:$F$290,PP9!$B$281:$B$290,$B7))</f>
        <v/>
      </c>
      <c r="L7" s="23" t="str">
        <f>IF(OR($B7="",$B7=" "),"",SUMIFS(PP10!$F$281:$F$290,PP10!$B$281:$B$290,$B7))</f>
        <v/>
      </c>
      <c r="M7" s="23" t="str">
        <f>IF(OR($B7="",$B7=" "),"",SUMIFS(PP11!$F$281:$F$290,PP11!$B$281:$B$290,$B7))</f>
        <v/>
      </c>
      <c r="N7" s="23" t="str">
        <f>IF(OR($B7="",$B7=" "),"",SUMIFS(PP12!$F$281:$F$290,PP12!$B$281:$B$290,$B7))</f>
        <v/>
      </c>
      <c r="O7" s="23" t="str">
        <f>IF(OR($B7="",$B7=" "),"",SUMIFS(PP13!$F$281:$F$290,PP13!$B$281:$B$290,$B7))</f>
        <v/>
      </c>
      <c r="P7" s="23" t="str">
        <f>IF(OR($B7="",$B7=" "),"",SUMIFS(PP14!$F$281:$F$290,PP14!$B$281:$B$290,$B7))</f>
        <v/>
      </c>
      <c r="Q7" s="23" t="str">
        <f>IF(OR($B7="",$B7=" "),"",SUMIFS(PP15!$F$281:$F$290,PP15!$B$281:$B$290,$B7))</f>
        <v/>
      </c>
      <c r="R7" s="23" t="str">
        <f>IF(OR($B7="",$B7=" "),"",SUMIFS(PP16!$F$281:$F$290,PP16!$B$281:$B$290,$B7))</f>
        <v/>
      </c>
      <c r="S7" s="23" t="str">
        <f>IF(OR($B7="",$B7=" "),"",SUMIFS(PP17!$F$281:$F$290,PP17!$B$281:$B$290,$B7))</f>
        <v/>
      </c>
      <c r="T7" s="23" t="str">
        <f>IF(OR($B7="",$B7=" "),"",SUMIFS(PP18!$F$281:$F$290,PP18!$B$281:$B$290,$B7))</f>
        <v/>
      </c>
      <c r="U7" s="23" t="str">
        <f>IF(OR($B7="",$B7=" "),"",SUMIFS(PP19!$F$281:$F$290,PP19!$B$281:$B$290,$B7))</f>
        <v/>
      </c>
      <c r="V7" s="23" t="str">
        <f>IF(OR($B7="",$B7=" "),"",SUMIFS(PP20!$F$281:$F$290,PP20!$B$281:$B$290,$B7))</f>
        <v/>
      </c>
    </row>
    <row r="8" spans="2:22" ht="15.75">
      <c r="B8" s="245" t="str">
        <f>Hulpblad!V4</f>
        <v xml:space="preserve"> </v>
      </c>
      <c r="C8" s="168" t="str">
        <f>IF(OR($B8="",$B8=" "),"",SUMIFS(Penvoerder!$F$281:$F$290,Penvoerder!$B$281:$B$290,$B8))</f>
        <v/>
      </c>
      <c r="D8" s="23" t="str">
        <f>IF(OR($B8="",$B8=" "),"",SUMIFS(PP2!$F$281:$F$290,PP2!$B$281:$B$290,$B8))</f>
        <v/>
      </c>
      <c r="E8" s="23" t="str">
        <f>IF(OR($B8="",$B8=" "),"",SUMIFS(PP3!$F$281:$F$290,PP3!$B$281:$B$290,$B8))</f>
        <v/>
      </c>
      <c r="F8" s="23" t="str">
        <f>IF(OR($B8="",$B8=" "),"",SUMIFS(PP4!$F$281:$F$290,PP4!$B$281:$B$290,$B8))</f>
        <v/>
      </c>
      <c r="G8" s="23" t="str">
        <f>IF(OR($B8="",$B8=" "),"",SUMIFS(PP5!$F$281:$F$290,PP5!$B$281:$B$290,$B8))</f>
        <v/>
      </c>
      <c r="H8" s="23" t="str">
        <f>IF(OR($B8="",$B8=" "),"",SUMIFS(PP6!$F$281:$F$290,PP6!$B$281:$B$290,$B8))</f>
        <v/>
      </c>
      <c r="I8" s="23" t="str">
        <f>IF(OR($B8="",$B8=" "),"",SUMIFS(PP7!$F$281:$F$290,PP7!$B$281:$B$290,$B8))</f>
        <v/>
      </c>
      <c r="J8" s="23" t="str">
        <f>IF(OR($B8="",$B8=" "),"",SUMIFS(PP8!$F$281:$F$290,PP8!$B$281:$B$290,$B8))</f>
        <v/>
      </c>
      <c r="K8" s="23" t="str">
        <f>IF(OR($B8="",$B8=" "),"",SUMIFS(PP9!$F$281:$F$290,PP9!$B$281:$B$290,$B8))</f>
        <v/>
      </c>
      <c r="L8" s="23" t="str">
        <f>IF(OR($B8="",$B8=" "),"",SUMIFS(PP10!$F$281:$F$290,PP10!$B$281:$B$290,$B8))</f>
        <v/>
      </c>
      <c r="M8" s="23" t="str">
        <f>IF(OR($B8="",$B8=" "),"",SUMIFS(PP11!$F$281:$F$290,PP11!$B$281:$B$290,$B8))</f>
        <v/>
      </c>
      <c r="N8" s="23" t="str">
        <f>IF(OR($B8="",$B8=" "),"",SUMIFS(PP12!$F$281:$F$290,PP12!$B$281:$B$290,$B8))</f>
        <v/>
      </c>
      <c r="O8" s="23" t="str">
        <f>IF(OR($B8="",$B8=" "),"",SUMIFS(PP13!$F$281:$F$290,PP13!$B$281:$B$290,$B8))</f>
        <v/>
      </c>
      <c r="P8" s="23" t="str">
        <f>IF(OR($B8="",$B8=" "),"",SUMIFS(PP14!$F$281:$F$290,PP14!$B$281:$B$290,$B8))</f>
        <v/>
      </c>
      <c r="Q8" s="23" t="str">
        <f>IF(OR($B8="",$B8=" "),"",SUMIFS(PP15!$F$281:$F$290,PP15!$B$281:$B$290,$B8))</f>
        <v/>
      </c>
      <c r="R8" s="23" t="str">
        <f>IF(OR($B8="",$B8=" "),"",SUMIFS(PP16!$F$281:$F$290,PP16!$B$281:$B$290,$B8))</f>
        <v/>
      </c>
      <c r="S8" s="23" t="str">
        <f>IF(OR($B8="",$B8=" "),"",SUMIFS(PP17!$F$281:$F$290,PP17!$B$281:$B$290,$B8))</f>
        <v/>
      </c>
      <c r="T8" s="23" t="str">
        <f>IF(OR($B8="",$B8=" "),"",SUMIFS(PP18!$F$281:$F$290,PP18!$B$281:$B$290,$B8))</f>
        <v/>
      </c>
      <c r="U8" s="23" t="str">
        <f>IF(OR($B8="",$B8=" "),"",SUMIFS(PP19!$F$281:$F$290,PP19!$B$281:$B$290,$B8))</f>
        <v/>
      </c>
      <c r="V8" s="23" t="str">
        <f>IF(OR($B8="",$B8=" "),"",SUMIFS(PP20!$F$281:$F$290,PP20!$B$281:$B$290,$B8))</f>
        <v/>
      </c>
    </row>
    <row r="9" spans="2:22" ht="15.75">
      <c r="B9" s="245" t="str">
        <f>Hulpblad!V5</f>
        <v xml:space="preserve"> </v>
      </c>
      <c r="C9" s="168" t="str">
        <f>IF(OR($B9="",$B9=" "),"",SUMIFS(Penvoerder!$F$281:$F$290,Penvoerder!$B$281:$B$290,$B9))</f>
        <v/>
      </c>
      <c r="D9" s="23" t="str">
        <f>IF(OR($B9="",$B9=" "),"",SUMIFS(PP2!$F$281:$F$290,PP2!$B$281:$B$290,$B9))</f>
        <v/>
      </c>
      <c r="E9" s="23" t="str">
        <f>IF(OR($B9="",$B9=" "),"",SUMIFS(PP3!$F$281:$F$290,PP3!$B$281:$B$290,$B9))</f>
        <v/>
      </c>
      <c r="F9" s="23" t="str">
        <f>IF(OR($B9="",$B9=" "),"",SUMIFS(PP4!$F$281:$F$290,PP4!$B$281:$B$290,$B9))</f>
        <v/>
      </c>
      <c r="G9" s="23" t="str">
        <f>IF(OR($B9="",$B9=" "),"",SUMIFS(PP5!$F$281:$F$290,PP5!$B$281:$B$290,$B9))</f>
        <v/>
      </c>
      <c r="H9" s="23" t="str">
        <f>IF(OR($B9="",$B9=" "),"",SUMIFS(PP6!$F$281:$F$290,PP6!$B$281:$B$290,$B9))</f>
        <v/>
      </c>
      <c r="I9" s="23" t="str">
        <f>IF(OR($B9="",$B9=" "),"",SUMIFS(PP7!$F$281:$F$290,PP7!$B$281:$B$290,$B9))</f>
        <v/>
      </c>
      <c r="J9" s="23" t="str">
        <f>IF(OR($B9="",$B9=" "),"",SUMIFS(PP8!$F$281:$F$290,PP8!$B$281:$B$290,$B9))</f>
        <v/>
      </c>
      <c r="K9" s="23" t="str">
        <f>IF(OR($B9="",$B9=" "),"",SUMIFS(PP9!$F$281:$F$290,PP9!$B$281:$B$290,$B9))</f>
        <v/>
      </c>
      <c r="L9" s="23" t="str">
        <f>IF(OR($B9="",$B9=" "),"",SUMIFS(PP10!$F$281:$F$290,PP10!$B$281:$B$290,$B9))</f>
        <v/>
      </c>
      <c r="M9" s="23" t="str">
        <f>IF(OR($B9="",$B9=" "),"",SUMIFS(PP11!$F$281:$F$290,PP11!$B$281:$B$290,$B9))</f>
        <v/>
      </c>
      <c r="N9" s="23" t="str">
        <f>IF(OR($B9="",$B9=" "),"",SUMIFS(PP12!$F$281:$F$290,PP12!$B$281:$B$290,$B9))</f>
        <v/>
      </c>
      <c r="O9" s="23" t="str">
        <f>IF(OR($B9="",$B9=" "),"",SUMIFS(PP13!$F$281:$F$290,PP13!$B$281:$B$290,$B9))</f>
        <v/>
      </c>
      <c r="P9" s="23" t="str">
        <f>IF(OR($B9="",$B9=" "),"",SUMIFS(PP14!$F$281:$F$290,PP14!$B$281:$B$290,$B9))</f>
        <v/>
      </c>
      <c r="Q9" s="23" t="str">
        <f>IF(OR($B9="",$B9=" "),"",SUMIFS(PP15!$F$281:$F$290,PP15!$B$281:$B$290,$B9))</f>
        <v/>
      </c>
      <c r="R9" s="23" t="str">
        <f>IF(OR($B9="",$B9=" "),"",SUMIFS(PP16!$F$281:$F$290,PP16!$B$281:$B$290,$B9))</f>
        <v/>
      </c>
      <c r="S9" s="23" t="str">
        <f>IF(OR($B9="",$B9=" "),"",SUMIFS(PP17!$F$281:$F$290,PP17!$B$281:$B$290,$B9))</f>
        <v/>
      </c>
      <c r="T9" s="23" t="str">
        <f>IF(OR($B9="",$B9=" "),"",SUMIFS(PP18!$F$281:$F$290,PP18!$B$281:$B$290,$B9))</f>
        <v/>
      </c>
      <c r="U9" s="23" t="str">
        <f>IF(OR($B9="",$B9=" "),"",SUMIFS(PP19!$F$281:$F$290,PP19!$B$281:$B$290,$B9))</f>
        <v/>
      </c>
      <c r="V9" s="23" t="str">
        <f>IF(OR($B9="",$B9=" "),"",SUMIFS(PP20!$F$281:$F$290,PP20!$B$281:$B$290,$B9))</f>
        <v/>
      </c>
    </row>
    <row r="10" spans="2:22" ht="15.75">
      <c r="B10" s="245" t="str">
        <f>Hulpblad!V6</f>
        <v xml:space="preserve"> </v>
      </c>
      <c r="C10" s="168" t="str">
        <f>IF(OR($B10="",$B10=" "),"",SUMIFS(Penvoerder!$F$281:$F$290,Penvoerder!$B$281:$B$290,$B10))</f>
        <v/>
      </c>
      <c r="D10" s="23" t="str">
        <f>IF(OR($B10="",$B10=" "),"",SUMIFS(PP2!$F$281:$F$290,PP2!$B$281:$B$290,$B10))</f>
        <v/>
      </c>
      <c r="E10" s="23" t="str">
        <f>IF(OR($B10="",$B10=" "),"",SUMIFS(PP3!$F$281:$F$290,PP3!$B$281:$B$290,$B10))</f>
        <v/>
      </c>
      <c r="F10" s="23" t="str">
        <f>IF(OR($B10="",$B10=" "),"",SUMIFS(PP4!$F$281:$F$290,PP4!$B$281:$B$290,$B10))</f>
        <v/>
      </c>
      <c r="G10" s="23" t="str">
        <f>IF(OR($B10="",$B10=" "),"",SUMIFS(PP5!$F$281:$F$290,PP5!$B$281:$B$290,$B10))</f>
        <v/>
      </c>
      <c r="H10" s="23" t="str">
        <f>IF(OR($B10="",$B10=" "),"",SUMIFS(PP6!$F$281:$F$290,PP6!$B$281:$B$290,$B10))</f>
        <v/>
      </c>
      <c r="I10" s="23" t="str">
        <f>IF(OR($B10="",$B10=" "),"",SUMIFS(PP7!$F$281:$F$290,PP7!$B$281:$B$290,$B10))</f>
        <v/>
      </c>
      <c r="J10" s="23" t="str">
        <f>IF(OR($B10="",$B10=" "),"",SUMIFS(PP8!$F$281:$F$290,PP8!$B$281:$B$290,$B10))</f>
        <v/>
      </c>
      <c r="K10" s="23" t="str">
        <f>IF(OR($B10="",$B10=" "),"",SUMIFS(PP9!$F$281:$F$290,PP9!$B$281:$B$290,$B10))</f>
        <v/>
      </c>
      <c r="L10" s="23" t="str">
        <f>IF(OR($B10="",$B10=" "),"",SUMIFS(PP10!$F$281:$F$290,PP10!$B$281:$B$290,$B10))</f>
        <v/>
      </c>
      <c r="M10" s="23" t="str">
        <f>IF(OR($B10="",$B10=" "),"",SUMIFS(PP11!$F$281:$F$290,PP11!$B$281:$B$290,$B10))</f>
        <v/>
      </c>
      <c r="N10" s="23" t="str">
        <f>IF(OR($B10="",$B10=" "),"",SUMIFS(PP12!$F$281:$F$290,PP12!$B$281:$B$290,$B10))</f>
        <v/>
      </c>
      <c r="O10" s="23" t="str">
        <f>IF(OR($B10="",$B10=" "),"",SUMIFS(PP13!$F$281:$F$290,PP13!$B$281:$B$290,$B10))</f>
        <v/>
      </c>
      <c r="P10" s="23" t="str">
        <f>IF(OR($B10="",$B10=" "),"",SUMIFS(PP14!$F$281:$F$290,PP14!$B$281:$B$290,$B10))</f>
        <v/>
      </c>
      <c r="Q10" s="23" t="str">
        <f>IF(OR($B10="",$B10=" "),"",SUMIFS(PP15!$F$281:$F$290,PP15!$B$281:$B$290,$B10))</f>
        <v/>
      </c>
      <c r="R10" s="23" t="str">
        <f>IF(OR($B10="",$B10=" "),"",SUMIFS(PP16!$F$281:$F$290,PP16!$B$281:$B$290,$B10))</f>
        <v/>
      </c>
      <c r="S10" s="23" t="str">
        <f>IF(OR($B10="",$B10=" "),"",SUMIFS(PP17!$F$281:$F$290,PP17!$B$281:$B$290,$B10))</f>
        <v/>
      </c>
      <c r="T10" s="23" t="str">
        <f>IF(OR($B10="",$B10=" "),"",SUMIFS(PP18!$F$281:$F$290,PP18!$B$281:$B$290,$B10))</f>
        <v/>
      </c>
      <c r="U10" s="23" t="str">
        <f>IF(OR($B10="",$B10=" "),"",SUMIFS(PP19!$F$281:$F$290,PP19!$B$281:$B$290,$B10))</f>
        <v/>
      </c>
      <c r="V10" s="23" t="str">
        <f>IF(OR($B10="",$B10=" "),"",SUMIFS(PP20!$F$281:$F$290,PP20!$B$281:$B$290,$B10))</f>
        <v/>
      </c>
    </row>
    <row r="11" spans="2:22" ht="15.75">
      <c r="B11" s="245" t="str">
        <f>Hulpblad!V7</f>
        <v xml:space="preserve"> </v>
      </c>
      <c r="C11" s="168" t="str">
        <f>IF(OR($B11="",$B11=" "),"",SUMIFS(Penvoerder!$F$281:$F$290,Penvoerder!$B$281:$B$290,$B11))</f>
        <v/>
      </c>
      <c r="D11" s="23" t="str">
        <f>IF(OR($B11="",$B11=" "),"",SUMIFS(PP2!$F$281:$F$290,PP2!$B$281:$B$290,$B11))</f>
        <v/>
      </c>
      <c r="E11" s="23" t="str">
        <f>IF(OR($B11="",$B11=" "),"",SUMIFS(PP3!$F$281:$F$290,PP3!$B$281:$B$290,$B11))</f>
        <v/>
      </c>
      <c r="F11" s="23" t="str">
        <f>IF(OR($B11="",$B11=" "),"",SUMIFS(PP4!$F$281:$F$290,PP4!$B$281:$B$290,$B11))</f>
        <v/>
      </c>
      <c r="G11" s="23" t="str">
        <f>IF(OR($B11="",$B11=" "),"",SUMIFS(PP5!$F$281:$F$290,PP5!$B$281:$B$290,$B11))</f>
        <v/>
      </c>
      <c r="H11" s="23" t="str">
        <f>IF(OR($B11="",$B11=" "),"",SUMIFS(PP6!$F$281:$F$290,PP6!$B$281:$B$290,$B11))</f>
        <v/>
      </c>
      <c r="I11" s="23" t="str">
        <f>IF(OR($B11="",$B11=" "),"",SUMIFS(PP7!$F$281:$F$290,PP7!$B$281:$B$290,$B11))</f>
        <v/>
      </c>
      <c r="J11" s="23" t="str">
        <f>IF(OR($B11="",$B11=" "),"",SUMIFS(PP8!$F$281:$F$290,PP8!$B$281:$B$290,$B11))</f>
        <v/>
      </c>
      <c r="K11" s="23" t="str">
        <f>IF(OR($B11="",$B11=" "),"",SUMIFS(PP9!$F$281:$F$290,PP9!$B$281:$B$290,$B11))</f>
        <v/>
      </c>
      <c r="L11" s="23" t="str">
        <f>IF(OR($B11="",$B11=" "),"",SUMIFS(PP10!$F$281:$F$290,PP10!$B$281:$B$290,$B11))</f>
        <v/>
      </c>
      <c r="M11" s="23" t="str">
        <f>IF(OR($B11="",$B11=" "),"",SUMIFS(PP11!$F$281:$F$290,PP11!$B$281:$B$290,$B11))</f>
        <v/>
      </c>
      <c r="N11" s="23" t="str">
        <f>IF(OR($B11="",$B11=" "),"",SUMIFS(PP12!$F$281:$F$290,PP12!$B$281:$B$290,$B11))</f>
        <v/>
      </c>
      <c r="O11" s="23" t="str">
        <f>IF(OR($B11="",$B11=" "),"",SUMIFS(PP13!$F$281:$F$290,PP13!$B$281:$B$290,$B11))</f>
        <v/>
      </c>
      <c r="P11" s="23" t="str">
        <f>IF(OR($B11="",$B11=" "),"",SUMIFS(PP14!$F$281:$F$290,PP14!$B$281:$B$290,$B11))</f>
        <v/>
      </c>
      <c r="Q11" s="23" t="str">
        <f>IF(OR($B11="",$B11=" "),"",SUMIFS(PP15!$F$281:$F$290,PP15!$B$281:$B$290,$B11))</f>
        <v/>
      </c>
      <c r="R11" s="23" t="str">
        <f>IF(OR($B11="",$B11=" "),"",SUMIFS(PP16!$F$281:$F$290,PP16!$B$281:$B$290,$B11))</f>
        <v/>
      </c>
      <c r="S11" s="23" t="str">
        <f>IF(OR($B11="",$B11=" "),"",SUMIFS(PP17!$F$281:$F$290,PP17!$B$281:$B$290,$B11))</f>
        <v/>
      </c>
      <c r="T11" s="23" t="str">
        <f>IF(OR($B11="",$B11=" "),"",SUMIFS(PP18!$F$281:$F$290,PP18!$B$281:$B$290,$B11))</f>
        <v/>
      </c>
      <c r="U11" s="23" t="str">
        <f>IF(OR($B11="",$B11=" "),"",SUMIFS(PP19!$F$281:$F$290,PP19!$B$281:$B$290,$B11))</f>
        <v/>
      </c>
      <c r="V11" s="23" t="str">
        <f>IF(OR($B11="",$B11=" "),"",SUMIFS(PP20!$F$281:$F$290,PP20!$B$281:$B$290,$B11))</f>
        <v/>
      </c>
    </row>
    <row r="12" spans="2:22" ht="15.75">
      <c r="B12" s="245" t="str">
        <f>Hulpblad!V8</f>
        <v xml:space="preserve"> </v>
      </c>
      <c r="C12" s="168" t="str">
        <f>IF(OR($B12="",$B12=" "),"",SUMIFS(Penvoerder!$F$281:$F$290,Penvoerder!$B$281:$B$290,$B12))</f>
        <v/>
      </c>
      <c r="D12" s="23" t="str">
        <f>IF(OR($B12="",$B12=" "),"",SUMIFS(PP2!$F$281:$F$290,PP2!$B$281:$B$290,$B12))</f>
        <v/>
      </c>
      <c r="E12" s="23" t="str">
        <f>IF(OR($B12="",$B12=" "),"",SUMIFS(PP3!$F$281:$F$290,PP3!$B$281:$B$290,$B12))</f>
        <v/>
      </c>
      <c r="F12" s="23" t="str">
        <f>IF(OR($B12="",$B12=" "),"",SUMIFS(PP4!$F$281:$F$290,PP4!$B$281:$B$290,$B12))</f>
        <v/>
      </c>
      <c r="G12" s="23" t="str">
        <f>IF(OR($B12="",$B12=" "),"",SUMIFS(PP5!$F$281:$F$290,PP5!$B$281:$B$290,$B12))</f>
        <v/>
      </c>
      <c r="H12" s="23" t="str">
        <f>IF(OR($B12="",$B12=" "),"",SUMIFS(PP6!$F$281:$F$290,PP6!$B$281:$B$290,$B12))</f>
        <v/>
      </c>
      <c r="I12" s="23" t="str">
        <f>IF(OR($B12="",$B12=" "),"",SUMIFS(PP7!$F$281:$F$290,PP7!$B$281:$B$290,$B12))</f>
        <v/>
      </c>
      <c r="J12" s="23" t="str">
        <f>IF(OR($B12="",$B12=" "),"",SUMIFS(PP8!$F$281:$F$290,PP8!$B$281:$B$290,$B12))</f>
        <v/>
      </c>
      <c r="K12" s="23" t="str">
        <f>IF(OR($B12="",$B12=" "),"",SUMIFS(PP9!$F$281:$F$290,PP9!$B$281:$B$290,$B12))</f>
        <v/>
      </c>
      <c r="L12" s="23" t="str">
        <f>IF(OR($B12="",$B12=" "),"",SUMIFS(PP10!$F$281:$F$290,PP10!$B$281:$B$290,$B12))</f>
        <v/>
      </c>
      <c r="M12" s="23" t="str">
        <f>IF(OR($B12="",$B12=" "),"",SUMIFS(PP11!$F$281:$F$290,PP11!$B$281:$B$290,$B12))</f>
        <v/>
      </c>
      <c r="N12" s="23" t="str">
        <f>IF(OR($B12="",$B12=" "),"",SUMIFS(PP12!$F$281:$F$290,PP12!$B$281:$B$290,$B12))</f>
        <v/>
      </c>
      <c r="O12" s="23" t="str">
        <f>IF(OR($B12="",$B12=" "),"",SUMIFS(PP13!$F$281:$F$290,PP13!$B$281:$B$290,$B12))</f>
        <v/>
      </c>
      <c r="P12" s="23" t="str">
        <f>IF(OR($B12="",$B12=" "),"",SUMIFS(PP14!$F$281:$F$290,PP14!$B$281:$B$290,$B12))</f>
        <v/>
      </c>
      <c r="Q12" s="23" t="str">
        <f>IF(OR($B12="",$B12=" "),"",SUMIFS(PP15!$F$281:$F$290,PP15!$B$281:$B$290,$B12))</f>
        <v/>
      </c>
      <c r="R12" s="23" t="str">
        <f>IF(OR($B12="",$B12=" "),"",SUMIFS(PP16!$F$281:$F$290,PP16!$B$281:$B$290,$B12))</f>
        <v/>
      </c>
      <c r="S12" s="23" t="str">
        <f>IF(OR($B12="",$B12=" "),"",SUMIFS(PP17!$F$281:$F$290,PP17!$B$281:$B$290,$B12))</f>
        <v/>
      </c>
      <c r="T12" s="23" t="str">
        <f>IF(OR($B12="",$B12=" "),"",SUMIFS(PP18!$F$281:$F$290,PP18!$B$281:$B$290,$B12))</f>
        <v/>
      </c>
      <c r="U12" s="23" t="str">
        <f>IF(OR($B12="",$B12=" "),"",SUMIFS(PP19!$F$281:$F$290,PP19!$B$281:$B$290,$B12))</f>
        <v/>
      </c>
      <c r="V12" s="23" t="str">
        <f>IF(OR($B12="",$B12=" "),"",SUMIFS(PP20!$F$281:$F$290,PP20!$B$281:$B$290,$B12))</f>
        <v/>
      </c>
    </row>
    <row r="13" spans="2:22" ht="15.75">
      <c r="B13" s="245" t="str">
        <f>Hulpblad!V9</f>
        <v xml:space="preserve"> </v>
      </c>
      <c r="C13" s="168" t="str">
        <f>IF(OR($B13="",$B13=" "),"",SUMIFS(Penvoerder!$F$281:$F$290,Penvoerder!$B$281:$B$290,$B13))</f>
        <v/>
      </c>
      <c r="D13" s="23" t="str">
        <f>IF(OR($B13="",$B13=" "),"",SUMIFS(PP2!$F$281:$F$290,PP2!$B$281:$B$290,$B13))</f>
        <v/>
      </c>
      <c r="E13" s="23" t="str">
        <f>IF(OR($B13="",$B13=" "),"",SUMIFS(PP3!$F$281:$F$290,PP3!$B$281:$B$290,$B13))</f>
        <v/>
      </c>
      <c r="F13" s="23" t="str">
        <f>IF(OR($B13="",$B13=" "),"",SUMIFS(PP4!$F$281:$F$290,PP4!$B$281:$B$290,$B13))</f>
        <v/>
      </c>
      <c r="G13" s="23" t="str">
        <f>IF(OR($B13="",$B13=" "),"",SUMIFS(PP5!$F$281:$F$290,PP5!$B$281:$B$290,$B13))</f>
        <v/>
      </c>
      <c r="H13" s="23" t="str">
        <f>IF(OR($B13="",$B13=" "),"",SUMIFS(PP6!$F$281:$F$290,PP6!$B$281:$B$290,$B13))</f>
        <v/>
      </c>
      <c r="I13" s="23" t="str">
        <f>IF(OR($B13="",$B13=" "),"",SUMIFS(PP7!$F$281:$F$290,PP7!$B$281:$B$290,$B13))</f>
        <v/>
      </c>
      <c r="J13" s="23" t="str">
        <f>IF(OR($B13="",$B13=" "),"",SUMIFS(PP8!$F$281:$F$290,PP8!$B$281:$B$290,$B13))</f>
        <v/>
      </c>
      <c r="K13" s="23" t="str">
        <f>IF(OR($B13="",$B13=" "),"",SUMIFS(PP9!$F$281:$F$290,PP9!$B$281:$B$290,$B13))</f>
        <v/>
      </c>
      <c r="L13" s="23" t="str">
        <f>IF(OR($B13="",$B13=" "),"",SUMIFS(PP10!$F$281:$F$290,PP10!$B$281:$B$290,$B13))</f>
        <v/>
      </c>
      <c r="M13" s="23" t="str">
        <f>IF(OR($B13="",$B13=" "),"",SUMIFS(PP11!$F$281:$F$290,PP11!$B$281:$B$290,$B13))</f>
        <v/>
      </c>
      <c r="N13" s="23" t="str">
        <f>IF(OR($B13="",$B13=" "),"",SUMIFS(PP12!$F$281:$F$290,PP12!$B$281:$B$290,$B13))</f>
        <v/>
      </c>
      <c r="O13" s="23" t="str">
        <f>IF(OR($B13="",$B13=" "),"",SUMIFS(PP13!$F$281:$F$290,PP13!$B$281:$B$290,$B13))</f>
        <v/>
      </c>
      <c r="P13" s="23" t="str">
        <f>IF(OR($B13="",$B13=" "),"",SUMIFS(PP14!$F$281:$F$290,PP14!$B$281:$B$290,$B13))</f>
        <v/>
      </c>
      <c r="Q13" s="23" t="str">
        <f>IF(OR($B13="",$B13=" "),"",SUMIFS(PP15!$F$281:$F$290,PP15!$B$281:$B$290,$B13))</f>
        <v/>
      </c>
      <c r="R13" s="23" t="str">
        <f>IF(OR($B13="",$B13=" "),"",SUMIFS(PP16!$F$281:$F$290,PP16!$B$281:$B$290,$B13))</f>
        <v/>
      </c>
      <c r="S13" s="23" t="str">
        <f>IF(OR($B13="",$B13=" "),"",SUMIFS(PP17!$F$281:$F$290,PP17!$B$281:$B$290,$B13))</f>
        <v/>
      </c>
      <c r="T13" s="23" t="str">
        <f>IF(OR($B13="",$B13=" "),"",SUMIFS(PP18!$F$281:$F$290,PP18!$B$281:$B$290,$B13))</f>
        <v/>
      </c>
      <c r="U13" s="23" t="str">
        <f>IF(OR($B13="",$B13=" "),"",SUMIFS(PP19!$F$281:$F$290,PP19!$B$281:$B$290,$B13))</f>
        <v/>
      </c>
      <c r="V13" s="23" t="str">
        <f>IF(OR($B13="",$B13=" "),"",SUMIFS(PP20!$F$281:$F$290,PP20!$B$281:$B$290,$B13))</f>
        <v/>
      </c>
    </row>
    <row r="14" spans="2:22" ht="15.75">
      <c r="B14" s="245" t="str">
        <f>Hulpblad!V10</f>
        <v xml:space="preserve"> </v>
      </c>
      <c r="C14" s="168" t="str">
        <f>IF(OR($B14="",$B14=" "),"",SUMIFS(Penvoerder!$F$281:$F$290,Penvoerder!$B$281:$B$290,$B14))</f>
        <v/>
      </c>
      <c r="D14" s="23" t="str">
        <f>IF(OR($B14="",$B14=" "),"",SUMIFS(PP2!$F$281:$F$290,PP2!$B$281:$B$290,$B14))</f>
        <v/>
      </c>
      <c r="E14" s="23" t="str">
        <f>IF(OR($B14="",$B14=" "),"",SUMIFS(PP3!$F$281:$F$290,PP3!$B$281:$B$290,$B14))</f>
        <v/>
      </c>
      <c r="F14" s="23" t="str">
        <f>IF(OR($B14="",$B14=" "),"",SUMIFS(PP4!$F$281:$F$290,PP4!$B$281:$B$290,$B14))</f>
        <v/>
      </c>
      <c r="G14" s="23" t="str">
        <f>IF(OR($B14="",$B14=" "),"",SUMIFS(PP5!$F$281:$F$290,PP5!$B$281:$B$290,$B14))</f>
        <v/>
      </c>
      <c r="H14" s="23" t="str">
        <f>IF(OR($B14="",$B14=" "),"",SUMIFS(PP6!$F$281:$F$290,PP6!$B$281:$B$290,$B14))</f>
        <v/>
      </c>
      <c r="I14" s="23" t="str">
        <f>IF(OR($B14="",$B14=" "),"",SUMIFS(PP7!$F$281:$F$290,PP7!$B$281:$B$290,$B14))</f>
        <v/>
      </c>
      <c r="J14" s="23" t="str">
        <f>IF(OR($B14="",$B14=" "),"",SUMIFS(PP8!$F$281:$F$290,PP8!$B$281:$B$290,$B14))</f>
        <v/>
      </c>
      <c r="K14" s="23" t="str">
        <f>IF(OR($B14="",$B14=" "),"",SUMIFS(PP9!$F$281:$F$290,PP9!$B$281:$B$290,$B14))</f>
        <v/>
      </c>
      <c r="L14" s="23" t="str">
        <f>IF(OR($B14="",$B14=" "),"",SUMIFS(PP10!$F$281:$F$290,PP10!$B$281:$B$290,$B14))</f>
        <v/>
      </c>
      <c r="M14" s="23" t="str">
        <f>IF(OR($B14="",$B14=" "),"",SUMIFS(PP11!$F$281:$F$290,PP11!$B$281:$B$290,$B14))</f>
        <v/>
      </c>
      <c r="N14" s="23" t="str">
        <f>IF(OR($B14="",$B14=" "),"",SUMIFS(PP12!$F$281:$F$290,PP12!$B$281:$B$290,$B14))</f>
        <v/>
      </c>
      <c r="O14" s="23" t="str">
        <f>IF(OR($B14="",$B14=" "),"",SUMIFS(PP13!$F$281:$F$290,PP13!$B$281:$B$290,$B14))</f>
        <v/>
      </c>
      <c r="P14" s="23" t="str">
        <f>IF(OR($B14="",$B14=" "),"",SUMIFS(PP14!$F$281:$F$290,PP14!$B$281:$B$290,$B14))</f>
        <v/>
      </c>
      <c r="Q14" s="23" t="str">
        <f>IF(OR($B14="",$B14=" "),"",SUMIFS(PP15!$F$281:$F$290,PP15!$B$281:$B$290,$B14))</f>
        <v/>
      </c>
      <c r="R14" s="23" t="str">
        <f>IF(OR($B14="",$B14=" "),"",SUMIFS(PP16!$F$281:$F$290,PP16!$B$281:$B$290,$B14))</f>
        <v/>
      </c>
      <c r="S14" s="23" t="str">
        <f>IF(OR($B14="",$B14=" "),"",SUMIFS(PP17!$F$281:$F$290,PP17!$B$281:$B$290,$B14))</f>
        <v/>
      </c>
      <c r="T14" s="23" t="str">
        <f>IF(OR($B14="",$B14=" "),"",SUMIFS(PP18!$F$281:$F$290,PP18!$B$281:$B$290,$B14))</f>
        <v/>
      </c>
      <c r="U14" s="23" t="str">
        <f>IF(OR($B14="",$B14=" "),"",SUMIFS(PP19!$F$281:$F$290,PP19!$B$281:$B$290,$B14))</f>
        <v/>
      </c>
      <c r="V14" s="23" t="str">
        <f>IF(OR($B14="",$B14=" "),"",SUMIFS(PP20!$F$281:$F$290,PP20!$B$281:$B$290,$B14))</f>
        <v/>
      </c>
    </row>
    <row r="15" spans="2:22" ht="16.5" thickBot="1">
      <c r="B15" s="246" t="str">
        <f>Hulpblad!V11</f>
        <v xml:space="preserve"> </v>
      </c>
      <c r="C15" s="172" t="str">
        <f>IF(OR($B15="",$B15=" "),"",SUMIFS(Penvoerder!$F$281:$F$290,Penvoerder!$B$281:$B$290,$B15))</f>
        <v/>
      </c>
      <c r="D15" s="59" t="str">
        <f>IF(OR($B15="",$B15=" "),"",SUMIFS(PP2!$F$281:$F$290,PP2!$B$281:$B$290,$B15))</f>
        <v/>
      </c>
      <c r="E15" s="59" t="str">
        <f>IF(OR($B15="",$B15=" "),"",SUMIFS(PP3!$F$281:$F$290,PP3!$B$281:$B$290,$B15))</f>
        <v/>
      </c>
      <c r="F15" s="59" t="str">
        <f>IF(OR($B15="",$B15=" "),"",SUMIFS(PP4!$F$281:$F$290,PP4!$B$281:$B$290,$B15))</f>
        <v/>
      </c>
      <c r="G15" s="59" t="str">
        <f>IF(OR($B15="",$B15=" "),"",SUMIFS(PP5!$F$281:$F$290,PP5!$B$281:$B$290,$B15))</f>
        <v/>
      </c>
      <c r="H15" s="59" t="str">
        <f>IF(OR($B15="",$B15=" "),"",SUMIFS(PP6!$F$281:$F$290,PP6!$B$281:$B$290,$B15))</f>
        <v/>
      </c>
      <c r="I15" s="59" t="str">
        <f>IF(OR($B15="",$B15=" "),"",SUMIFS(PP7!$F$281:$F$290,PP7!$B$281:$B$290,$B15))</f>
        <v/>
      </c>
      <c r="J15" s="59" t="str">
        <f>IF(OR($B15="",$B15=" "),"",SUMIFS(PP8!$F$281:$F$290,PP8!$B$281:$B$290,$B15))</f>
        <v/>
      </c>
      <c r="K15" s="59" t="str">
        <f>IF(OR($B15="",$B15=" "),"",SUMIFS(PP9!$F$281:$F$290,PP9!$B$281:$B$290,$B15))</f>
        <v/>
      </c>
      <c r="L15" s="59" t="str">
        <f>IF(OR($B15="",$B15=" "),"",SUMIFS(PP10!$F$281:$F$290,PP10!$B$281:$B$290,$B15))</f>
        <v/>
      </c>
      <c r="M15" s="59" t="str">
        <f>IF(OR($B15="",$B15=" "),"",SUMIFS(PP11!$F$281:$F$290,PP11!$B$281:$B$290,$B15))</f>
        <v/>
      </c>
      <c r="N15" s="59" t="str">
        <f>IF(OR($B15="",$B15=" "),"",SUMIFS(PP12!$F$281:$F$290,PP12!$B$281:$B$290,$B15))</f>
        <v/>
      </c>
      <c r="O15" s="59" t="str">
        <f>IF(OR($B15="",$B15=" "),"",SUMIFS(PP13!$F$281:$F$290,PP13!$B$281:$B$290,$B15))</f>
        <v/>
      </c>
      <c r="P15" s="59" t="str">
        <f>IF(OR($B15="",$B15=" "),"",SUMIFS(PP14!$F$281:$F$290,PP14!$B$281:$B$290,$B15))</f>
        <v/>
      </c>
      <c r="Q15" s="59" t="str">
        <f>IF(OR($B15="",$B15=" "),"",SUMIFS(PP15!$F$281:$F$290,PP15!$B$281:$B$290,$B15))</f>
        <v/>
      </c>
      <c r="R15" s="59" t="str">
        <f>IF(OR($B15="",$B15=" "),"",SUMIFS(PP16!$F$281:$F$290,PP16!$B$281:$B$290,$B15))</f>
        <v/>
      </c>
      <c r="S15" s="59" t="str">
        <f>IF(OR($B15="",$B15=" "),"",SUMIFS(PP17!$F$281:$F$290,PP17!$B$281:$B$290,$B15))</f>
        <v/>
      </c>
      <c r="T15" s="59" t="str">
        <f>IF(OR($B15="",$B15=" "),"",SUMIFS(PP18!$F$281:$F$290,PP18!$B$281:$B$290,$B15))</f>
        <v/>
      </c>
      <c r="U15" s="59" t="str">
        <f>IF(OR($B15="",$B15=" "),"",SUMIFS(PP19!$F$281:$F$290,PP19!$B$281:$B$290,$B15))</f>
        <v/>
      </c>
      <c r="V15" s="59" t="str">
        <f>IF(OR($B15="",$B15=" "),"",SUMIFS(PP20!$F$281:$F$290,PP20!$B$281:$B$290,$B15))</f>
        <v/>
      </c>
    </row>
    <row r="16" spans="2:22" ht="17.25" thickBot="1" thickTop="1">
      <c r="B16" s="56" t="s">
        <v>43</v>
      </c>
      <c r="C16" s="173">
        <f>SUM(C6:C15)</f>
        <v>0</v>
      </c>
      <c r="D16" s="173">
        <f aca="true" t="shared" si="0" ref="D16:V16">SUM(D6:D15)</f>
        <v>0</v>
      </c>
      <c r="E16" s="173">
        <f t="shared" si="0"/>
        <v>0</v>
      </c>
      <c r="F16" s="173">
        <f t="shared" si="0"/>
        <v>0</v>
      </c>
      <c r="G16" s="173">
        <f t="shared" si="0"/>
        <v>0</v>
      </c>
      <c r="H16" s="173">
        <f t="shared" si="0"/>
        <v>0</v>
      </c>
      <c r="I16" s="173">
        <f t="shared" si="0"/>
        <v>0</v>
      </c>
      <c r="J16" s="173">
        <f t="shared" si="0"/>
        <v>0</v>
      </c>
      <c r="K16" s="173">
        <f t="shared" si="0"/>
        <v>0</v>
      </c>
      <c r="L16" s="173">
        <f t="shared" si="0"/>
        <v>0</v>
      </c>
      <c r="M16" s="173">
        <f t="shared" si="0"/>
        <v>0</v>
      </c>
      <c r="N16" s="173">
        <f t="shared" si="0"/>
        <v>0</v>
      </c>
      <c r="O16" s="173">
        <f t="shared" si="0"/>
        <v>0</v>
      </c>
      <c r="P16" s="173">
        <f t="shared" si="0"/>
        <v>0</v>
      </c>
      <c r="Q16" s="173">
        <f t="shared" si="0"/>
        <v>0</v>
      </c>
      <c r="R16" s="173">
        <f t="shared" si="0"/>
        <v>0</v>
      </c>
      <c r="S16" s="173">
        <f t="shared" si="0"/>
        <v>0</v>
      </c>
      <c r="T16" s="173">
        <f t="shared" si="0"/>
        <v>0</v>
      </c>
      <c r="U16" s="173">
        <f t="shared" si="0"/>
        <v>0</v>
      </c>
      <c r="V16" s="173">
        <f t="shared" si="0"/>
        <v>0</v>
      </c>
    </row>
    <row r="17" spans="2:22" s="27" customFormat="1" ht="17.25" thickBot="1" thickTop="1">
      <c r="B17" s="74" t="s">
        <v>128</v>
      </c>
      <c r="C17" s="176">
        <f>Penvoerder!$C$263+Penvoerder!$C$266</f>
        <v>0</v>
      </c>
      <c r="D17" s="177">
        <f>PP2!$C$263+PP2!$C$266</f>
        <v>0</v>
      </c>
      <c r="E17" s="177">
        <f>PP3!$C$263+PP3!$C$266</f>
        <v>0</v>
      </c>
      <c r="F17" s="177">
        <f>PP4!$C$263+PP4!$C$266</f>
        <v>0</v>
      </c>
      <c r="G17" s="177">
        <f>PP5!$C$263+PP5!$C$266</f>
        <v>0</v>
      </c>
      <c r="H17" s="177">
        <f>PP6!$C$263+PP6!$C$266</f>
        <v>0</v>
      </c>
      <c r="I17" s="177">
        <f>PP7!$C$263+PP7!$C$266</f>
        <v>0</v>
      </c>
      <c r="J17" s="177">
        <f>PP8!$C$263+PP8!$C$266</f>
        <v>0</v>
      </c>
      <c r="K17" s="177">
        <f>PP9!$C$263+PP9!$C$266</f>
        <v>0</v>
      </c>
      <c r="L17" s="177">
        <f>PP10!$C$263+PP10!$C$266</f>
        <v>0</v>
      </c>
      <c r="M17" s="177">
        <f>PP11!$C$263+PP11!$C$266</f>
        <v>0</v>
      </c>
      <c r="N17" s="177">
        <f>PP12!$C$263+PP12!$C$266</f>
        <v>0</v>
      </c>
      <c r="O17" s="177">
        <f>PP13!$C$263+PP13!$C$266</f>
        <v>0</v>
      </c>
      <c r="P17" s="177">
        <f>PP14!$C$263+PP14!$C$266</f>
        <v>0</v>
      </c>
      <c r="Q17" s="177">
        <f>PP15!$C$263+PP15!$C$266</f>
        <v>0</v>
      </c>
      <c r="R17" s="177">
        <f>PP16!$C$263+PP16!$C$266</f>
        <v>0</v>
      </c>
      <c r="S17" s="177">
        <f>PP17!$C$263+PP17!$C$266</f>
        <v>0</v>
      </c>
      <c r="T17" s="177">
        <f>PP18!$C$263+PP18!$C$266</f>
        <v>0</v>
      </c>
      <c r="U17" s="177">
        <f>PP19!$C$263+PP19!$C$266</f>
        <v>0</v>
      </c>
      <c r="V17" s="177">
        <f>PP20!$C$263+PP20!$C$266</f>
        <v>0</v>
      </c>
    </row>
    <row r="18" spans="2:22" ht="17.25" thickBot="1" thickTop="1">
      <c r="B18" s="56" t="s">
        <v>129</v>
      </c>
      <c r="C18" s="173" t="str">
        <f>IF(ROUND(C16,2)&gt;=ROUND(C17,2),"JA",C16-C17)</f>
        <v>JA</v>
      </c>
      <c r="D18" s="173" t="str">
        <f aca="true" t="shared" si="1" ref="D18:V18">IF(ROUND(D16,2)&gt;=ROUND(D17,2),"JA",D16-D17)</f>
        <v>JA</v>
      </c>
      <c r="E18" s="173" t="str">
        <f t="shared" si="1"/>
        <v>JA</v>
      </c>
      <c r="F18" s="173" t="str">
        <f t="shared" si="1"/>
        <v>JA</v>
      </c>
      <c r="G18" s="173" t="str">
        <f t="shared" si="1"/>
        <v>JA</v>
      </c>
      <c r="H18" s="173" t="str">
        <f t="shared" si="1"/>
        <v>JA</v>
      </c>
      <c r="I18" s="173" t="str">
        <f t="shared" si="1"/>
        <v>JA</v>
      </c>
      <c r="J18" s="173" t="str">
        <f t="shared" si="1"/>
        <v>JA</v>
      </c>
      <c r="K18" s="173" t="str">
        <f t="shared" si="1"/>
        <v>JA</v>
      </c>
      <c r="L18" s="173" t="str">
        <f t="shared" si="1"/>
        <v>JA</v>
      </c>
      <c r="M18" s="173" t="str">
        <f t="shared" si="1"/>
        <v>JA</v>
      </c>
      <c r="N18" s="173" t="str">
        <f t="shared" si="1"/>
        <v>JA</v>
      </c>
      <c r="O18" s="173" t="str">
        <f t="shared" si="1"/>
        <v>JA</v>
      </c>
      <c r="P18" s="173" t="str">
        <f t="shared" si="1"/>
        <v>JA</v>
      </c>
      <c r="Q18" s="173" t="str">
        <f t="shared" si="1"/>
        <v>JA</v>
      </c>
      <c r="R18" s="173" t="str">
        <f t="shared" si="1"/>
        <v>JA</v>
      </c>
      <c r="S18" s="173" t="str">
        <f t="shared" si="1"/>
        <v>JA</v>
      </c>
      <c r="T18" s="173" t="str">
        <f t="shared" si="1"/>
        <v>JA</v>
      </c>
      <c r="U18" s="173" t="str">
        <f t="shared" si="1"/>
        <v>JA</v>
      </c>
      <c r="V18" s="173" t="str">
        <f t="shared" si="1"/>
        <v>JA</v>
      </c>
    </row>
    <row r="19" ht="11.25" customHeight="1" thickTop="1"/>
    <row r="20" ht="15">
      <c r="B20" s="48" t="s">
        <v>110</v>
      </c>
    </row>
    <row r="21" ht="15">
      <c r="B21" s="48" t="s">
        <v>111</v>
      </c>
    </row>
    <row r="22" ht="15">
      <c r="B22" s="49" t="s">
        <v>114</v>
      </c>
    </row>
    <row r="24" s="118" customFormat="1" ht="15"/>
    <row r="25" s="118" customFormat="1" ht="15"/>
    <row r="26" s="118" customFormat="1" ht="15"/>
    <row r="27" s="118" customFormat="1" ht="15"/>
    <row r="28" s="118" customFormat="1" ht="15"/>
    <row r="29" s="118" customFormat="1" ht="15"/>
    <row r="30" s="118" customFormat="1" ht="15"/>
    <row r="31" s="118" customFormat="1" ht="15"/>
    <row r="32" s="118" customFormat="1" ht="15"/>
    <row r="33" s="118" customFormat="1" ht="15"/>
    <row r="34" s="118" customFormat="1" ht="15"/>
    <row r="35" s="118" customFormat="1" ht="15"/>
    <row r="36" s="118" customFormat="1" ht="15"/>
    <row r="37" s="118" customFormat="1" ht="15"/>
    <row r="38" s="118" customFormat="1" ht="15"/>
    <row r="39" s="118" customFormat="1" ht="15"/>
    <row r="40" s="118" customFormat="1" ht="15"/>
    <row r="41" s="118" customFormat="1" ht="15"/>
    <row r="42" s="118" customFormat="1" ht="15"/>
    <row r="43" s="118" customFormat="1" ht="15"/>
    <row r="44" s="118" customFormat="1" ht="15"/>
    <row r="45" s="118" customFormat="1" ht="15"/>
    <row r="46" s="118" customFormat="1" ht="15"/>
    <row r="47" s="118" customFormat="1" ht="15"/>
  </sheetData>
  <sheetProtection sheet="1" objects="1" scenarios="1"/>
  <conditionalFormatting sqref="C18:V18">
    <cfRule type="cellIs" priority="3" dxfId="40" operator="notEqual">
      <formula>"JA"</formula>
    </cfRule>
  </conditionalFormatting>
  <printOptions/>
  <pageMargins left="0.7" right="0.7" top="0.75" bottom="0.75" header="0.3" footer="0.3"/>
  <pageSetup fitToHeight="1" fitToWidth="1" horizontalDpi="600" verticalDpi="600" orientation="landscape" scale="3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C04D-23B0-4EA5-B94C-4B409AE28588}">
  <sheetPr>
    <tabColor rgb="FF00B050"/>
    <pageSetUpPr fitToPage="1"/>
  </sheetPr>
  <dimension ref="B1:G24"/>
  <sheetViews>
    <sheetView workbookViewId="0" topLeftCell="A1">
      <selection activeCell="B24" sqref="B24:E24"/>
    </sheetView>
  </sheetViews>
  <sheetFormatPr defaultColWidth="9.140625" defaultRowHeight="15"/>
  <cols>
    <col min="1" max="1" width="3.57421875" style="114" customWidth="1"/>
    <col min="2" max="2" width="21.421875" style="114" customWidth="1"/>
    <col min="3" max="3" width="48.421875" style="114" customWidth="1"/>
    <col min="4" max="4" width="34.28125" style="114" customWidth="1"/>
    <col min="5" max="5" width="21.28125" style="114" customWidth="1"/>
    <col min="6" max="6" width="26.140625" style="114" customWidth="1"/>
    <col min="7" max="7" width="18.8515625" style="114" customWidth="1"/>
    <col min="8" max="16384" width="9.140625" style="114" customWidth="1"/>
  </cols>
  <sheetData>
    <row r="1" ht="15">
      <c r="G1" s="53" t="s">
        <v>33</v>
      </c>
    </row>
    <row r="2" spans="2:7" ht="23.25" customHeight="1">
      <c r="B2" s="37" t="s">
        <v>77</v>
      </c>
      <c r="C2" s="251"/>
      <c r="D2" s="251"/>
      <c r="E2" s="115"/>
      <c r="G2" s="54" t="s">
        <v>32</v>
      </c>
    </row>
    <row r="3" ht="15">
      <c r="G3" s="69" t="s">
        <v>34</v>
      </c>
    </row>
    <row r="4" ht="15"/>
    <row r="8" ht="18" customHeight="1"/>
    <row r="9" spans="2:3" ht="17.25" thickBot="1">
      <c r="B9" s="222" t="s">
        <v>95</v>
      </c>
      <c r="C9" s="222" t="s">
        <v>113</v>
      </c>
    </row>
    <row r="10" spans="2:3" ht="17.25" thickTop="1">
      <c r="B10" s="216"/>
      <c r="C10" s="217"/>
    </row>
    <row r="11" spans="2:3" ht="16.5">
      <c r="B11" s="218"/>
      <c r="C11" s="217"/>
    </row>
    <row r="12" spans="2:3" ht="16.5">
      <c r="B12" s="218"/>
      <c r="C12" s="217"/>
    </row>
    <row r="13" spans="2:3" ht="16.5">
      <c r="B13" s="218"/>
      <c r="C13" s="219"/>
    </row>
    <row r="14" spans="2:3" ht="16.5">
      <c r="B14" s="218"/>
      <c r="C14" s="219"/>
    </row>
    <row r="15" spans="2:3" ht="16.5">
      <c r="B15" s="218"/>
      <c r="C15" s="219"/>
    </row>
    <row r="16" spans="2:3" ht="16.5">
      <c r="B16" s="218"/>
      <c r="C16" s="219"/>
    </row>
    <row r="17" spans="2:3" ht="16.5">
      <c r="B17" s="218"/>
      <c r="C17" s="219"/>
    </row>
    <row r="18" spans="2:3" ht="16.5">
      <c r="B18" s="218"/>
      <c r="C18" s="219"/>
    </row>
    <row r="19" spans="2:3" ht="16.5">
      <c r="B19" s="220"/>
      <c r="C19" s="221"/>
    </row>
    <row r="22" ht="16.5">
      <c r="B22" s="165" t="str">
        <f>"Wij, projectpartners van het project '"&amp;C2&amp;"', kiezen onderstaande optie voor het begroten en verantwoorden van de projectkosten:"</f>
        <v>Wij, projectpartners van het project '', kiezen onderstaande optie voor het begroten en verantwoorden van de projectkosten:</v>
      </c>
    </row>
    <row r="24" spans="2:6" ht="24.75" customHeight="1">
      <c r="B24" s="252"/>
      <c r="C24" s="253"/>
      <c r="D24" s="253"/>
      <c r="E24" s="253"/>
      <c r="F24" s="116"/>
    </row>
  </sheetData>
  <sheetProtection sheet="1" objects="1" scenarios="1" insertRows="0" deleteRows="0"/>
  <mergeCells count="2">
    <mergeCell ref="C2:D2"/>
    <mergeCell ref="B24:E24"/>
  </mergeCells>
  <dataValidations count="1">
    <dataValidation type="list" allowBlank="1" showInputMessage="1" showErrorMessage="1" sqref="B24">
      <formula1>K_Keuzeopties</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3"/>
  <headerFooter>
    <oddFooter>&amp;L&amp;A&amp;C&amp;D&amp;R&amp;P van &amp;N</oddFooter>
  </headerFooter>
  <ignoredErrors>
    <ignoredError sqref="B22" unlockedFormula="1"/>
  </ignoredErrors>
  <drawing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1205B-C8E2-4B91-A68E-F1241DB5FA32}">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81</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penvoerder in.",IF(Projectinformatie!B24="","Er is voor het project nog geen optie gekozen voor het begroten en verantwoorden van de kosten. Kies de optie op tabblad 'Projectinformatie' onder de werkpakketten.",VLOOKUP(Projectinformatie!B24,Hulpblad!R:S,2,FALSE)))</f>
        <v>Vul eerst hierboven alle informatie over de penvoerder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IF(AND($A$122=1,$B127&lt;&gt;"",$B127&lt;&gt;" "),(SUMIFS($E$143:$E$151,$B$143:$B$151,$B127)+SUMIFS($F$159:$F$175,$B$159:$B$175,$B127)+SUMIFS($I$183:$I$190,$B$183:$B$190,$B127)+SUMIFS($C$198:$C$207,$B$198:$B$207,$B127))*0.23,0)</f>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278:I278"/>
    <mergeCell ref="B275:H275"/>
    <mergeCell ref="B260:I260"/>
    <mergeCell ref="B180:I180"/>
    <mergeCell ref="B35:E35"/>
    <mergeCell ref="B79:F79"/>
    <mergeCell ref="B195:G195"/>
    <mergeCell ref="B235:F235"/>
    <mergeCell ref="B212:E212"/>
    <mergeCell ref="B257:H257"/>
    <mergeCell ref="B156:I156"/>
    <mergeCell ref="B140:I140"/>
    <mergeCell ref="B101:E101"/>
    <mergeCell ref="C2:E2"/>
    <mergeCell ref="B123:G123"/>
    <mergeCell ref="B14:H14"/>
    <mergeCell ref="C30:H30"/>
    <mergeCell ref="C6:D6"/>
    <mergeCell ref="B57:F57"/>
    <mergeCell ref="B11:I11"/>
    <mergeCell ref="B32:H32"/>
  </mergeCells>
  <conditionalFormatting sqref="B37:E53">
    <cfRule type="expression" priority="110" dxfId="33">
      <formula>$A$34="nvt"</formula>
    </cfRule>
  </conditionalFormatting>
  <conditionalFormatting sqref="B59:F75">
    <cfRule type="expression" priority="108" dxfId="69">
      <formula>$A$56="nvt"</formula>
    </cfRule>
  </conditionalFormatting>
  <conditionalFormatting sqref="B81:F97">
    <cfRule type="expression" priority="107" dxfId="33">
      <formula>$A$78="nvt"</formula>
    </cfRule>
  </conditionalFormatting>
  <conditionalFormatting sqref="B125:C136">
    <cfRule type="expression" priority="106" dxfId="33">
      <formula>$A$122="nvt"</formula>
    </cfRule>
  </conditionalFormatting>
  <conditionalFormatting sqref="B158:H176">
    <cfRule type="expression" priority="105" dxfId="33">
      <formula>$A$155="nvt"</formula>
    </cfRule>
  </conditionalFormatting>
  <conditionalFormatting sqref="B182:I191">
    <cfRule type="expression" priority="103" dxfId="69">
      <formula>$A$179="nvt"</formula>
    </cfRule>
  </conditionalFormatting>
  <conditionalFormatting sqref="B197:C208">
    <cfRule type="expression" priority="102" dxfId="33">
      <formula>$A$194="nvt"</formula>
    </cfRule>
  </conditionalFormatting>
  <conditionalFormatting sqref="B214:E231">
    <cfRule type="expression" priority="101" dxfId="33">
      <formula>$A$211="nvt"</formula>
    </cfRule>
  </conditionalFormatting>
  <conditionalFormatting sqref="B237:F253">
    <cfRule type="expression" priority="100" dxfId="69">
      <formula>$A$234="nvt"</formula>
    </cfRule>
  </conditionalFormatting>
  <conditionalFormatting sqref="B17:D27">
    <cfRule type="expression" priority="95" dxfId="68">
      <formula>$A17=0</formula>
    </cfRule>
  </conditionalFormatting>
  <conditionalFormatting sqref="C272">
    <cfRule type="cellIs" priority="94" dxfId="40" operator="notEqual">
      <formula>"JA"</formula>
    </cfRule>
  </conditionalFormatting>
  <conditionalFormatting sqref="B34">
    <cfRule type="expression" priority="92" dxfId="33">
      <formula>$A$34="nvt"</formula>
    </cfRule>
  </conditionalFormatting>
  <conditionalFormatting sqref="B56">
    <cfRule type="expression" priority="91" dxfId="33">
      <formula>$A$56="nvt"</formula>
    </cfRule>
  </conditionalFormatting>
  <conditionalFormatting sqref="C56">
    <cfRule type="expression" priority="90" dxfId="33">
      <formula>$A$56="nvt"</formula>
    </cfRule>
  </conditionalFormatting>
  <conditionalFormatting sqref="C34">
    <cfRule type="expression" priority="89" dxfId="33">
      <formula>$A$34="nvt"</formula>
    </cfRule>
  </conditionalFormatting>
  <conditionalFormatting sqref="B78">
    <cfRule type="expression" priority="88" dxfId="33">
      <formula>$A$78="nvt"</formula>
    </cfRule>
  </conditionalFormatting>
  <conditionalFormatting sqref="C78">
    <cfRule type="expression" priority="87" dxfId="33">
      <formula>$A$78="nvt"</formula>
    </cfRule>
  </conditionalFormatting>
  <conditionalFormatting sqref="B122">
    <cfRule type="expression" priority="86" dxfId="33">
      <formula>$A$122="nvt"</formula>
    </cfRule>
  </conditionalFormatting>
  <conditionalFormatting sqref="C122">
    <cfRule type="expression" priority="85" dxfId="33">
      <formula>$A$122="nvt"</formula>
    </cfRule>
  </conditionalFormatting>
  <conditionalFormatting sqref="B139">
    <cfRule type="expression" priority="84" dxfId="33">
      <formula>$A$139="nvt"</formula>
    </cfRule>
  </conditionalFormatting>
  <conditionalFormatting sqref="C139">
    <cfRule type="expression" priority="83" dxfId="33">
      <formula>$A$139="nvt"</formula>
    </cfRule>
  </conditionalFormatting>
  <conditionalFormatting sqref="B155">
    <cfRule type="expression" priority="82" dxfId="33">
      <formula>$A$155="nvt"</formula>
    </cfRule>
  </conditionalFormatting>
  <conditionalFormatting sqref="C155">
    <cfRule type="expression" priority="81" dxfId="33">
      <formula>$A$155="nvt"</formula>
    </cfRule>
  </conditionalFormatting>
  <conditionalFormatting sqref="B179">
    <cfRule type="expression" priority="80" dxfId="33">
      <formula>$A$179="nvt"</formula>
    </cfRule>
  </conditionalFormatting>
  <conditionalFormatting sqref="C179">
    <cfRule type="expression" priority="79" dxfId="33">
      <formula>$A$179="nvt"</formula>
    </cfRule>
  </conditionalFormatting>
  <conditionalFormatting sqref="B194">
    <cfRule type="expression" priority="78" dxfId="33">
      <formula>$A$194="nvt"</formula>
    </cfRule>
  </conditionalFormatting>
  <conditionalFormatting sqref="C194">
    <cfRule type="expression" priority="77" dxfId="33">
      <formula>$A$194="nvt"</formula>
    </cfRule>
  </conditionalFormatting>
  <conditionalFormatting sqref="B211">
    <cfRule type="expression" priority="76" dxfId="33">
      <formula>$A$211="nvt"</formula>
    </cfRule>
  </conditionalFormatting>
  <conditionalFormatting sqref="C211">
    <cfRule type="expression" priority="75" dxfId="33">
      <formula>$A$211="nvt"</formula>
    </cfRule>
  </conditionalFormatting>
  <conditionalFormatting sqref="B234">
    <cfRule type="expression" priority="74" dxfId="33">
      <formula>$A$234="nvt"</formula>
    </cfRule>
  </conditionalFormatting>
  <conditionalFormatting sqref="C234">
    <cfRule type="expression" priority="73" dxfId="33">
      <formula>$A$234="nvt"</formula>
    </cfRule>
  </conditionalFormatting>
  <conditionalFormatting sqref="D194">
    <cfRule type="expression" priority="72" dxfId="33">
      <formula>$A$194="nvt"</formula>
    </cfRule>
  </conditionalFormatting>
  <conditionalFormatting sqref="A12:I295">
    <cfRule type="expression" priority="2" dxfId="0" stopIfTrue="1">
      <formula>$A$16=0</formula>
    </cfRule>
  </conditionalFormatting>
  <conditionalFormatting sqref="B30:I30">
    <cfRule type="expression" priority="130" dxfId="40">
      <formula>LEFT($C$30,3)="Let"</formula>
    </cfRule>
  </conditionalFormatting>
  <conditionalFormatting sqref="C295">
    <cfRule type="cellIs" priority="69" dxfId="40" operator="notEqual">
      <formula>"JA"</formula>
    </cfRule>
  </conditionalFormatting>
  <conditionalFormatting sqref="B142:H152">
    <cfRule type="expression" priority="54" dxfId="33">
      <formula>$A$139="nvt"</formula>
    </cfRule>
  </conditionalFormatting>
  <conditionalFormatting sqref="E194">
    <cfRule type="expression" priority="30"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dataValidations count="4">
    <dataValidation type="list" allowBlank="1" showInputMessage="1" showErrorMessage="1" sqref="B82:B96 B38:B52 B159:B175 B143:B151 B60:B74 B183:B190 B215:B230 B238:B252 B104:B118">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78">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8EA39-D665-4869-B758-11FF7F84FBFE}">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159</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C178">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82:B96 B38:B52 B159:B175 B143:B151 B60:B74 B183:B190 B215:B230 B238:B252 B104:B118">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9C811-C4F3-40B7-8F43-E90B6B26F6A4}">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160</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B82:B96 B38:B52 B159:B175 B143:B151 B60:B74 B183:B190 B215:B230 B238:B252 B104:B118">
      <formula1>K_Werkpakket</formula1>
    </dataValidation>
    <dataValidation type="list" allowBlank="1" showInputMessage="1" showErrorMessage="1" sqref="C6">
      <formula1>K_Type</formula1>
    </dataValidation>
    <dataValidation type="list" allowBlank="1" showInputMessage="1" showErrorMessage="1" sqref="C7">
      <formula1>K_Omvang</formula1>
    </dataValidation>
    <dataValidation type="list" allowBlank="1" showInputMessage="1" showErrorMessage="1" sqref="C178">
      <formula1>#REF!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1155E-7C10-4F22-920C-EB8E2CA21FAB}">
  <sheetPr>
    <tabColor rgb="FF92D050"/>
    <pageSetUpPr fitToPage="1"/>
  </sheetPr>
  <dimension ref="A1:L797"/>
  <sheetViews>
    <sheetView showGridLines="0" workbookViewId="0" topLeftCell="A1">
      <selection activeCell="C2" sqref="C2:E2"/>
    </sheetView>
  </sheetViews>
  <sheetFormatPr defaultColWidth="9.140625" defaultRowHeight="15"/>
  <cols>
    <col min="1" max="1" width="2.8515625" style="5" customWidth="1"/>
    <col min="2" max="2" width="29.00390625" style="17" customWidth="1"/>
    <col min="3" max="3" width="25.7109375" style="17" customWidth="1"/>
    <col min="4" max="4" width="21.57421875" style="17" customWidth="1"/>
    <col min="5" max="5" width="16.00390625" style="17" customWidth="1"/>
    <col min="6" max="6" width="20.140625" style="17" customWidth="1"/>
    <col min="7" max="7" width="19.7109375" style="17" customWidth="1"/>
    <col min="8" max="8" width="21.140625" style="17" customWidth="1"/>
    <col min="9" max="9" width="17.00390625" style="0" customWidth="1"/>
    <col min="12" max="12" width="12.421875" style="0" bestFit="1" customWidth="1"/>
  </cols>
  <sheetData>
    <row r="1" spans="4:9" ht="15">
      <c r="D1" s="1"/>
      <c r="I1" s="53" t="s">
        <v>33</v>
      </c>
    </row>
    <row r="2" spans="2:9" ht="18.75">
      <c r="B2" s="30" t="s">
        <v>161</v>
      </c>
      <c r="C2" s="254"/>
      <c r="D2" s="254"/>
      <c r="E2" s="254"/>
      <c r="I2" s="54" t="s">
        <v>32</v>
      </c>
    </row>
    <row r="3" spans="2:9" ht="15">
      <c r="B3" s="28"/>
      <c r="C3" s="29"/>
      <c r="D3" s="29"/>
      <c r="I3" s="69" t="s">
        <v>34</v>
      </c>
    </row>
    <row r="4" spans="2:8" ht="16.5">
      <c r="B4" s="32" t="s">
        <v>84</v>
      </c>
      <c r="C4" s="90"/>
      <c r="D4"/>
      <c r="H4" s="68"/>
    </row>
    <row r="5" spans="2:8" ht="16.5">
      <c r="B5" s="32" t="s">
        <v>107</v>
      </c>
      <c r="C5" s="91"/>
      <c r="D5"/>
      <c r="H5" s="68"/>
    </row>
    <row r="6" spans="2:8" ht="16.5">
      <c r="B6" s="32" t="s">
        <v>82</v>
      </c>
      <c r="C6" s="258"/>
      <c r="D6" s="258"/>
      <c r="F6"/>
      <c r="G6"/>
      <c r="H6"/>
    </row>
    <row r="7" spans="2:8" ht="16.5">
      <c r="B7" s="32" t="s">
        <v>83</v>
      </c>
      <c r="C7" s="92"/>
      <c r="D7"/>
      <c r="E7"/>
      <c r="F7"/>
      <c r="G7"/>
      <c r="H7"/>
    </row>
    <row r="8" spans="2:8" ht="16.5">
      <c r="B8" s="32"/>
      <c r="C8" s="130"/>
      <c r="D8" s="130"/>
      <c r="E8" s="130"/>
      <c r="F8"/>
      <c r="G8"/>
      <c r="H8"/>
    </row>
    <row r="9" spans="2:8" ht="15">
      <c r="B9" s="3"/>
      <c r="C9" s="4"/>
      <c r="D9"/>
      <c r="E9"/>
      <c r="F9"/>
      <c r="G9"/>
      <c r="H9"/>
    </row>
    <row r="10" spans="2:8" ht="9" customHeight="1">
      <c r="B10" s="20"/>
      <c r="C10" s="4"/>
      <c r="D10"/>
      <c r="E10"/>
      <c r="F10"/>
      <c r="G10"/>
      <c r="H10"/>
    </row>
    <row r="11" spans="2:9" ht="75" customHeight="1">
      <c r="B11" s="259" t="str">
        <f>IF(COUNTA(C2:D7)&lt;5,"Vul eerst hierboven alle informatie over de projectpartner in.",IF(Projectinformatie!B24="","Er is voor het project nog geen optie gekozen voor het begroten en verantwoorden van de kosten. Kies de optie op tabblad 'Projectinformatie' onder de werkpakketten.",VLOOKUP(Projectinformatie!B24,Hulpblad!R:S,2,FALSE)))</f>
        <v>Vul eerst hierboven alle informatie over de projectpartner in.</v>
      </c>
      <c r="C11" s="259"/>
      <c r="D11" s="259"/>
      <c r="E11" s="259"/>
      <c r="F11" s="259"/>
      <c r="G11" s="259"/>
      <c r="H11" s="259"/>
      <c r="I11" s="259"/>
    </row>
    <row r="12" spans="2:9" ht="15" customHeight="1" thickBot="1">
      <c r="B12" s="36"/>
      <c r="C12" s="36"/>
      <c r="D12" s="36"/>
      <c r="E12" s="36"/>
      <c r="F12" s="36"/>
      <c r="G12" s="36"/>
      <c r="H12" s="36"/>
      <c r="I12" s="36"/>
    </row>
    <row r="13" spans="2:9" ht="6.75" customHeight="1" thickTop="1">
      <c r="B13" s="87"/>
      <c r="C13" s="87"/>
      <c r="D13" s="87"/>
      <c r="E13" s="87"/>
      <c r="F13" s="87"/>
      <c r="G13" s="87"/>
      <c r="H13" s="85"/>
      <c r="I13" s="85"/>
    </row>
    <row r="14" spans="2:9" ht="42.75" customHeight="1">
      <c r="B14" s="256" t="s">
        <v>131</v>
      </c>
      <c r="C14" s="256"/>
      <c r="D14" s="256"/>
      <c r="E14" s="256"/>
      <c r="F14" s="256"/>
      <c r="G14" s="256"/>
      <c r="H14" s="256"/>
      <c r="I14" s="85"/>
    </row>
    <row r="15" spans="2:9" ht="9.75" customHeight="1" thickBot="1">
      <c r="B15" s="88"/>
      <c r="C15" s="89"/>
      <c r="D15" s="85"/>
      <c r="E15" s="85"/>
      <c r="F15" s="85"/>
      <c r="G15" s="85"/>
      <c r="H15" s="85"/>
      <c r="I15" s="85"/>
    </row>
    <row r="16" spans="1:9" ht="18.75">
      <c r="A16" s="143">
        <f>IF(OR(COUNTA(C2:D8)&lt;5,Projectinformatie!B24=""),0,1)</f>
        <v>0</v>
      </c>
      <c r="B16" s="60" t="s">
        <v>62</v>
      </c>
      <c r="C16" s="61"/>
      <c r="D16" s="62" t="s">
        <v>0</v>
      </c>
      <c r="E16" s="85"/>
      <c r="F16" s="60" t="s">
        <v>2</v>
      </c>
      <c r="G16" s="61"/>
      <c r="H16" s="62" t="s">
        <v>0</v>
      </c>
      <c r="I16" s="85"/>
    </row>
    <row r="17" spans="1:9" ht="15">
      <c r="A17" s="143">
        <f>_xlfn.IFERROR(HLOOKUP(VLOOKUP(Projectinformatie!$B$24,Keuzeopties[[#All],[Keuzeopties]:[Optie]],3,FALSE)&amp;IF($C$6="Kennisinstelling","K",""),Keuze_Kostensoort[[#All],[Optie 1]:[Optie 3K]],2,FALSE),0)</f>
        <v>0</v>
      </c>
      <c r="B17" s="144" t="str">
        <f>Hulpblad!G2</f>
        <v>Uurtarief € 55</v>
      </c>
      <c r="C17" s="63"/>
      <c r="D17" s="150">
        <f>IF(A17=0,0,SUM($E$38:$E$52))</f>
        <v>0</v>
      </c>
      <c r="E17" s="85"/>
      <c r="F17" s="144" t="str">
        <f>Hulpblad!V2</f>
        <v xml:space="preserve"> </v>
      </c>
      <c r="G17" s="63"/>
      <c r="H17" s="150" t="str">
        <f>IF(OR(F17="",F17=" "),"",SUMIFS($E$104:$E$118,$B$104:$B$118,F17)+SUMIFS($E$38:$E$52,$B$38:$B$52,F17)+SUMIFS($F$60:$F$74,$B$60:$B$74,F17)+SUMIFS($F$82:$F$96,$B$82:$B$96,F17)+SUMIFS($C$126:$C$135,$B$126:$B$135,F17)+SUMIFS($I$183:$I$190,$B$183:$B$190,F17)+SUMIFS($E$143:$E$151,$B$143:$B$151,F17)+SUMIFS($F$159:$F$175,$B$159:$B$175,F17)+SUMIFS($C$198:$C$207,$B$198:$B$207,F17)+SUMIFS($E$215:$E$230,$B$215:$B$230,F17)+SUMIFS($F$238:$F$252,$B$238:$B$252,F17))</f>
        <v/>
      </c>
      <c r="I17" s="85"/>
    </row>
    <row r="18" spans="1:9" ht="15">
      <c r="A18" s="143">
        <f>_xlfn.IFERROR(HLOOKUP(VLOOKUP(Projectinformatie!$B$24,Keuzeopties[[#All],[Keuzeopties]:[Optie]],3,FALSE)&amp;IF($C$6="Kennisinstelling","K",""),Keuze_Kostensoort[[#All],[Optie 1]:[Optie 3K]],3,FALSE),0)</f>
        <v>0</v>
      </c>
      <c r="B18" s="144" t="str">
        <f>Hulpblad!G3</f>
        <v>Maandbedrag € 7.800</v>
      </c>
      <c r="C18" s="63"/>
      <c r="D18" s="150">
        <f>IF(A18=0,0,SUM($F$60:$F$74))</f>
        <v>0</v>
      </c>
      <c r="E18" s="85"/>
      <c r="F18" s="144" t="str">
        <f>Hulpblad!V3</f>
        <v xml:space="preserve"> </v>
      </c>
      <c r="G18" s="63"/>
      <c r="H18" s="150" t="str">
        <f aca="true" t="shared" si="0" ref="H18:H26">IF(OR(F18="",F18=" "),"",SUMIFS($E$104:$E$118,$B$104:$B$118,F18)+SUMIFS($E$38:$E$52,$B$38:$B$52,F18)+SUMIFS($F$60:$F$74,$B$60:$B$74,F18)+SUMIFS($F$82:$F$96,$B$82:$B$96,F18)+SUMIFS($C$126:$C$135,$B$126:$B$135,F18)+SUMIFS($I$183:$I$190,$B$183:$B$190,F18)+SUMIFS($E$143:$E$151,$B$143:$B$151,F18)+SUMIFS($F$159:$F$175,$B$159:$B$175,F18)+SUMIFS($C$198:$C$207,$B$198:$B$207,F18)+SUMIFS($E$215:$E$230,$B$215:$B$230,F18)+SUMIFS($F$238:$F$252,$B$238:$B$252,F18))</f>
        <v/>
      </c>
      <c r="I18" s="85"/>
    </row>
    <row r="19" spans="1:9" ht="15">
      <c r="A19" s="143">
        <f>_xlfn.IFERROR(HLOOKUP(VLOOKUP(Projectinformatie!$B$24,Keuzeopties[[#All],[Keuzeopties]:[Optie]],3,FALSE)&amp;IF($C$6="Kennisinstelling","K",""),Keuze_Kostensoort[[#All],[Optie 1]:[Optie 3K]],4,FALSE),0)</f>
        <v>0</v>
      </c>
      <c r="B19" s="144" t="str">
        <f>Hulpblad!G4</f>
        <v>IKS voor kennisinstellingen</v>
      </c>
      <c r="C19" s="63"/>
      <c r="D19" s="150">
        <f>IF(A19=0,0,SUM($F$82:$F$96))</f>
        <v>0</v>
      </c>
      <c r="E19" s="85"/>
      <c r="F19" s="144" t="str">
        <f>Hulpblad!V4</f>
        <v xml:space="preserve"> </v>
      </c>
      <c r="G19" s="63"/>
      <c r="H19" s="150" t="str">
        <f t="shared" si="0"/>
        <v/>
      </c>
      <c r="I19" s="85"/>
    </row>
    <row r="20" spans="1:9" ht="15">
      <c r="A20" s="143">
        <f>_xlfn.IFERROR(HLOOKUP(VLOOKUP(Projectinformatie!$B$24,Keuzeopties[[#All],[Keuzeopties]:[Optie]],3,FALSE)&amp;IF($C$6="Kennisinstelling","K",""),Keuze_Kostensoort[[#All],[Optie 1]:[Optie 3K]],5,FALSE),0)</f>
        <v>0</v>
      </c>
      <c r="B20" s="144" t="str">
        <f>Hulpblad!G5</f>
        <v>Loonverletkosten</v>
      </c>
      <c r="C20" s="63"/>
      <c r="D20" s="150">
        <f>IF(A20=0,0,SUM($E$104:$E$118))</f>
        <v>0</v>
      </c>
      <c r="E20" s="85"/>
      <c r="F20" s="144" t="str">
        <f>Hulpblad!V5</f>
        <v xml:space="preserve"> </v>
      </c>
      <c r="G20" s="63"/>
      <c r="H20" s="150" t="str">
        <f t="shared" si="0"/>
        <v/>
      </c>
      <c r="I20" s="85"/>
    </row>
    <row r="21" spans="1:9" ht="15">
      <c r="A21" s="143">
        <f>_xlfn.IFERROR(HLOOKUP(VLOOKUP(Projectinformatie!$B$24,Keuzeopties[[#All],[Keuzeopties]:[Optie]],3,FALSE)&amp;IF($C$6="Kennisinstelling","K",""),Keuze_Kostensoort[[#All],[Optie 1]:[Optie 3K]],6,FALSE),0)</f>
        <v>0</v>
      </c>
      <c r="B21" s="144" t="str">
        <f>Hulpblad!G6</f>
        <v>Forfait 23% over overige directe kosten</v>
      </c>
      <c r="C21" s="63"/>
      <c r="D21" s="150">
        <f>IF(A21=0,0,SUM($C$126:$C$135))</f>
        <v>0</v>
      </c>
      <c r="E21" s="85"/>
      <c r="F21" s="144" t="str">
        <f>Hulpblad!V6</f>
        <v xml:space="preserve"> </v>
      </c>
      <c r="G21" s="63"/>
      <c r="H21" s="150" t="str">
        <f t="shared" si="0"/>
        <v/>
      </c>
      <c r="I21" s="85"/>
    </row>
    <row r="22" spans="1:9" ht="15">
      <c r="A22" s="143">
        <f>_xlfn.IFERROR(HLOOKUP(VLOOKUP(Projectinformatie!$B$24,Keuzeopties[[#All],[Keuzeopties]:[Optie]],3,FALSE)&amp;IF($C$6="Kennisinstelling","K",""),Keuze_Kostensoort[[#All],[Optie 1]:[Optie 3K]],7,FALSE),0)</f>
        <v>0</v>
      </c>
      <c r="B22" s="144" t="str">
        <f>Hulpblad!G7</f>
        <v>Afschrijvingskosten</v>
      </c>
      <c r="C22" s="63"/>
      <c r="D22" s="150">
        <f>IF(A22=0,0,SUM($I$183:$I$190))</f>
        <v>0</v>
      </c>
      <c r="E22" s="85"/>
      <c r="F22" s="144" t="str">
        <f>Hulpblad!V7</f>
        <v xml:space="preserve"> </v>
      </c>
      <c r="G22" s="63"/>
      <c r="H22" s="150" t="str">
        <f t="shared" si="0"/>
        <v/>
      </c>
      <c r="I22" s="85"/>
    </row>
    <row r="23" spans="1:12" ht="15">
      <c r="A23" s="143">
        <f>_xlfn.IFERROR(HLOOKUP(VLOOKUP(Projectinformatie!$B$24,Keuzeopties[[#All],[Keuzeopties]:[Optie]],3,FALSE)&amp;IF($C$6="Kennisinstelling","K",""),Keuze_Kostensoort[[#All],[Optie 1]:[Optie 3K]],8,FALSE),0)</f>
        <v>0</v>
      </c>
      <c r="B23" s="144" t="str">
        <f>Hulpblad!G8</f>
        <v>Bijdragen in natura</v>
      </c>
      <c r="C23" s="63"/>
      <c r="D23" s="150">
        <f>IF(A23=0,0,SUM($E$143:$E$151))</f>
        <v>0</v>
      </c>
      <c r="E23" s="85"/>
      <c r="F23" s="144" t="str">
        <f>Hulpblad!V8</f>
        <v xml:space="preserve"> </v>
      </c>
      <c r="G23" s="63"/>
      <c r="H23" s="150" t="str">
        <f t="shared" si="0"/>
        <v/>
      </c>
      <c r="I23" s="85"/>
      <c r="L23" s="10"/>
    </row>
    <row r="24" spans="1:9" ht="15">
      <c r="A24" s="143">
        <f>_xlfn.IFERROR(HLOOKUP(VLOOKUP(Projectinformatie!$B$24,Keuzeopties[[#All],[Keuzeopties]:[Optie]],3,FALSE)&amp;IF($C$6="Kennisinstelling","K",""),Keuze_Kostensoort[[#All],[Optie 1]:[Optie 3K]],9,FALSE),0)</f>
        <v>0</v>
      </c>
      <c r="B24" s="144" t="str">
        <f>Hulpblad!G9</f>
        <v>Overige kosten derden</v>
      </c>
      <c r="C24" s="63"/>
      <c r="D24" s="150">
        <f>IF(A24=0,0,SUM($F$159:$F$175))</f>
        <v>0</v>
      </c>
      <c r="E24" s="85"/>
      <c r="F24" s="144" t="str">
        <f>Hulpblad!V9</f>
        <v xml:space="preserve"> </v>
      </c>
      <c r="G24" s="63"/>
      <c r="H24" s="150" t="str">
        <f t="shared" si="0"/>
        <v/>
      </c>
      <c r="I24" s="85"/>
    </row>
    <row r="25" spans="1:9" ht="15">
      <c r="A25" s="143">
        <f>_xlfn.IFERROR(HLOOKUP(VLOOKUP(Projectinformatie!$B$24,Keuzeopties[[#All],[Keuzeopties]:[Optie]],3,FALSE)&amp;IF(C15="Kennisinstelling","K",""),Keuze_Kostensoort[[#All],[Optie 1]:[Optie 3K]],10,FALSE),0)</f>
        <v>0</v>
      </c>
      <c r="B25" s="145" t="str">
        <f>Hulpblad!G10</f>
        <v>Forfait kleine uitgaven &lt; € 250 (1% Overige kosten derden)</v>
      </c>
      <c r="C25" s="142"/>
      <c r="D25" s="150">
        <f>IF(A25=0,0,SUM($C$198:$C$207))</f>
        <v>0</v>
      </c>
      <c r="E25" s="85"/>
      <c r="F25" s="148" t="str">
        <f>Hulpblad!V10</f>
        <v xml:space="preserve"> </v>
      </c>
      <c r="G25" s="137"/>
      <c r="H25" s="150" t="str">
        <f t="shared" si="0"/>
        <v/>
      </c>
      <c r="I25" s="85"/>
    </row>
    <row r="26" spans="1:9" ht="15">
      <c r="A26" s="143">
        <f>_xlfn.IFERROR(HLOOKUP(VLOOKUP(Projectinformatie!$B$24,Keuzeopties[[#All],[Keuzeopties]:[Optie]],3,FALSE)&amp;IF(C16="Kennisinstelling","K",""),Keuze_Kostensoort[[#All],[Optie 1]:[Optie 3K]],11,FALSE),0)</f>
        <v>0</v>
      </c>
      <c r="B26" s="146" t="str">
        <f>Hulpblad!G11</f>
        <v>Uurtarief € 67</v>
      </c>
      <c r="C26" s="64"/>
      <c r="D26" s="150">
        <f>IF(A26=0,0,SUM($E$215:$E$230))</f>
        <v>0</v>
      </c>
      <c r="E26" s="85"/>
      <c r="F26" s="146" t="str">
        <f>Hulpblad!V11</f>
        <v xml:space="preserve"> </v>
      </c>
      <c r="G26" s="64"/>
      <c r="H26" s="150" t="str">
        <f t="shared" si="0"/>
        <v/>
      </c>
      <c r="I26" s="85"/>
    </row>
    <row r="27" spans="1:9" ht="16.5" thickBot="1">
      <c r="A27" s="143">
        <f>_xlfn.IFERROR(HLOOKUP(VLOOKUP(Projectinformatie!$B$24,Keuzeopties[[#All],[Keuzeopties]:[Optie]],3,FALSE)&amp;IF(C17="Kennisinstelling","K",""),Keuze_Kostensoort[[#All],[Optie 1]:[Optie 3K]],12,FALSE),0)</f>
        <v>0</v>
      </c>
      <c r="B27" s="147" t="str">
        <f>Hulpblad!G12</f>
        <v>Maandbedrag € 9.600</v>
      </c>
      <c r="C27" s="65"/>
      <c r="D27" s="151">
        <f>IF(A27=0,0,SUM($F$238:$F$252))</f>
        <v>0</v>
      </c>
      <c r="E27" s="85"/>
      <c r="F27" s="149"/>
      <c r="G27" s="65"/>
      <c r="H27" s="151"/>
      <c r="I27" s="85"/>
    </row>
    <row r="28" spans="2:9" ht="20.25" thickBot="1" thickTop="1">
      <c r="B28" s="66" t="s">
        <v>94</v>
      </c>
      <c r="C28" s="67"/>
      <c r="D28" s="152">
        <f>SUM(D17:D27)</f>
        <v>0</v>
      </c>
      <c r="E28" s="85"/>
      <c r="F28" s="66" t="s">
        <v>94</v>
      </c>
      <c r="G28" s="67"/>
      <c r="H28" s="152">
        <f>SUM(H17:H27)</f>
        <v>0</v>
      </c>
      <c r="I28" s="85"/>
    </row>
    <row r="29" spans="2:9" ht="9" customHeight="1">
      <c r="B29" s="82"/>
      <c r="C29" s="83"/>
      <c r="D29" s="84"/>
      <c r="E29" s="85"/>
      <c r="F29" s="82"/>
      <c r="G29" s="83"/>
      <c r="H29" s="84"/>
      <c r="I29" s="85"/>
    </row>
    <row r="30" spans="2:9" ht="49.5" customHeight="1" thickBot="1">
      <c r="B30" s="86" t="s">
        <v>104</v>
      </c>
      <c r="C30" s="257" t="str">
        <f>IF(D28=H28,IF(C272&lt;&gt;"Ja","Let op: de financiering is nog niet gelijk aan de opgevoerde kosten. Zie ook de financieringstabel onder de kostenbegroting.",IF(C295&lt;&gt;"Ja","Let op: de staatssteunoplossing is nog niet passend. Zie de tabel onderaan dit tabblad.","De kosten en financiering sluiten op elkaar aan en de staatssteunanalyse is (indicatief) passend.")),"Let op: de totale kosten van bovenstaande tabellen zijn niet aan elkaar gelijk. Waarschijnlijk is bij één of meerdere inputregels nog geen werkpakket geselecteerd. "&amp;"Als een werkpakketnaam gewijzigd is, moet deze opnieuw in de inputregel worden geselecteerd.")</f>
        <v>De kosten en financiering sluiten op elkaar aan en de staatssteunanalyse is (indicatief) passend.</v>
      </c>
      <c r="D30" s="257"/>
      <c r="E30" s="257"/>
      <c r="F30" s="257"/>
      <c r="G30" s="257"/>
      <c r="H30" s="257"/>
      <c r="I30" s="140"/>
    </row>
    <row r="31" spans="2:8" ht="13.5" customHeight="1" thickTop="1">
      <c r="B31" s="38"/>
      <c r="C31" s="38"/>
      <c r="D31" s="38"/>
      <c r="E31" s="38"/>
      <c r="F31" s="38"/>
      <c r="G31" s="38"/>
      <c r="H31" s="38"/>
    </row>
    <row r="32" spans="2:8" ht="25.5" customHeight="1">
      <c r="B32" s="260" t="s">
        <v>105</v>
      </c>
      <c r="C32" s="260"/>
      <c r="D32" s="260"/>
      <c r="E32" s="260"/>
      <c r="F32" s="260"/>
      <c r="G32" s="260"/>
      <c r="H32" s="260"/>
    </row>
    <row r="33" spans="2:8" ht="18.75">
      <c r="B33" s="33"/>
      <c r="C33" s="34"/>
      <c r="D33" s="35"/>
      <c r="E33"/>
      <c r="F33" s="33"/>
      <c r="G33" s="34"/>
      <c r="H33" s="35"/>
    </row>
    <row r="34" spans="1:8" ht="21">
      <c r="A34" s="143" t="str">
        <f>IF($A$16=0,"",IF(COUNTIFS($A$17:$A$27,B34)=1,1,"nvt"))</f>
        <v/>
      </c>
      <c r="B34" s="153" t="str">
        <f>B17</f>
        <v>Uurtarief € 55</v>
      </c>
      <c r="C34" s="50"/>
      <c r="D34"/>
      <c r="E34"/>
      <c r="F34"/>
      <c r="G34"/>
      <c r="H34"/>
    </row>
    <row r="35" spans="2:8" ht="15" customHeight="1">
      <c r="B35" s="255" t="str">
        <f>IF(A34="nvt",VLOOKUP(A34,Alle_Kostensoorten[],2,FALSE),VLOOKUP(B34,Alle_Kostensoorten[],2,FALSE))</f>
        <v>Toelichting: Geen bijzonderheden</v>
      </c>
      <c r="C35" s="255"/>
      <c r="D35" s="255"/>
      <c r="E35" s="255"/>
      <c r="F35"/>
      <c r="G35"/>
      <c r="H35"/>
    </row>
    <row r="36" spans="2:8" ht="7.5" customHeight="1">
      <c r="B36" s="3"/>
      <c r="C36" s="4"/>
      <c r="D36"/>
      <c r="E36"/>
      <c r="F36"/>
      <c r="G36"/>
      <c r="H36"/>
    </row>
    <row r="37" spans="2:8" ht="31.5" customHeight="1" thickBot="1">
      <c r="B37" s="186" t="s">
        <v>2</v>
      </c>
      <c r="C37" s="133" t="s">
        <v>115</v>
      </c>
      <c r="D37" s="133" t="s">
        <v>76</v>
      </c>
      <c r="E37" s="184" t="s">
        <v>0</v>
      </c>
      <c r="F37"/>
      <c r="G37" s="10"/>
      <c r="H37"/>
    </row>
    <row r="38" spans="2:8" ht="15.75" customHeight="1" thickTop="1">
      <c r="B38" s="241"/>
      <c r="C38" s="224"/>
      <c r="D38" s="227"/>
      <c r="E38" s="192">
        <f aca="true" t="shared" si="1" ref="E38:E52">IF($A$34=1,$D38*55,0)</f>
        <v>0</v>
      </c>
      <c r="F38"/>
      <c r="G38"/>
      <c r="H38"/>
    </row>
    <row r="39" spans="2:8" ht="15.75" customHeight="1">
      <c r="B39" s="210"/>
      <c r="C39" s="107"/>
      <c r="D39" s="200"/>
      <c r="E39" s="195">
        <f t="shared" si="1"/>
        <v>0</v>
      </c>
      <c r="F39"/>
      <c r="G39"/>
      <c r="H39"/>
    </row>
    <row r="40" spans="2:8" ht="15.75" customHeight="1">
      <c r="B40" s="210"/>
      <c r="C40" s="107"/>
      <c r="D40" s="200"/>
      <c r="E40" s="195">
        <f t="shared" si="1"/>
        <v>0</v>
      </c>
      <c r="F40"/>
      <c r="G40"/>
      <c r="H40"/>
    </row>
    <row r="41" spans="2:8" ht="15.75" customHeight="1">
      <c r="B41" s="210"/>
      <c r="C41" s="107"/>
      <c r="D41" s="200"/>
      <c r="E41" s="195">
        <f t="shared" si="1"/>
        <v>0</v>
      </c>
      <c r="F41"/>
      <c r="G41"/>
      <c r="H41"/>
    </row>
    <row r="42" spans="2:8" ht="15.75" customHeight="1">
      <c r="B42" s="210"/>
      <c r="C42" s="107"/>
      <c r="D42" s="200"/>
      <c r="E42" s="195">
        <f t="shared" si="1"/>
        <v>0</v>
      </c>
      <c r="F42"/>
      <c r="G42"/>
      <c r="H42"/>
    </row>
    <row r="43" spans="2:8" ht="15.75" customHeight="1">
      <c r="B43" s="210"/>
      <c r="C43" s="107"/>
      <c r="D43" s="200"/>
      <c r="E43" s="195">
        <f t="shared" si="1"/>
        <v>0</v>
      </c>
      <c r="F43"/>
      <c r="G43"/>
      <c r="H43"/>
    </row>
    <row r="44" spans="2:8" ht="15.75" customHeight="1">
      <c r="B44" s="210"/>
      <c r="C44" s="107"/>
      <c r="D44" s="200"/>
      <c r="E44" s="195">
        <f t="shared" si="1"/>
        <v>0</v>
      </c>
      <c r="F44"/>
      <c r="G44"/>
      <c r="H44"/>
    </row>
    <row r="45" spans="2:8" ht="15.75" customHeight="1">
      <c r="B45" s="210"/>
      <c r="C45" s="107"/>
      <c r="D45" s="200"/>
      <c r="E45" s="195">
        <f t="shared" si="1"/>
        <v>0</v>
      </c>
      <c r="F45"/>
      <c r="G45"/>
      <c r="H45"/>
    </row>
    <row r="46" spans="2:8" ht="15.75" customHeight="1">
      <c r="B46" s="210"/>
      <c r="C46" s="107"/>
      <c r="D46" s="200"/>
      <c r="E46" s="195">
        <f t="shared" si="1"/>
        <v>0</v>
      </c>
      <c r="F46"/>
      <c r="G46"/>
      <c r="H46"/>
    </row>
    <row r="47" spans="2:8" ht="15.75" customHeight="1">
      <c r="B47" s="210"/>
      <c r="C47" s="107"/>
      <c r="D47" s="200"/>
      <c r="E47" s="195">
        <f t="shared" si="1"/>
        <v>0</v>
      </c>
      <c r="F47"/>
      <c r="G47"/>
      <c r="H47"/>
    </row>
    <row r="48" spans="2:8" ht="15.75" customHeight="1">
      <c r="B48" s="210"/>
      <c r="C48" s="107"/>
      <c r="D48" s="200"/>
      <c r="E48" s="195">
        <f t="shared" si="1"/>
        <v>0</v>
      </c>
      <c r="F48"/>
      <c r="G48"/>
      <c r="H48"/>
    </row>
    <row r="49" spans="2:8" ht="15.75" customHeight="1">
      <c r="B49" s="210"/>
      <c r="C49" s="107"/>
      <c r="D49" s="200"/>
      <c r="E49" s="195">
        <f t="shared" si="1"/>
        <v>0</v>
      </c>
      <c r="F49"/>
      <c r="G49"/>
      <c r="H49"/>
    </row>
    <row r="50" spans="2:8" ht="15.75" customHeight="1">
      <c r="B50" s="210"/>
      <c r="C50" s="107"/>
      <c r="D50" s="200"/>
      <c r="E50" s="195">
        <f t="shared" si="1"/>
        <v>0</v>
      </c>
      <c r="F50"/>
      <c r="G50"/>
      <c r="H50"/>
    </row>
    <row r="51" spans="2:8" ht="15.75" customHeight="1">
      <c r="B51" s="210"/>
      <c r="C51" s="107"/>
      <c r="D51" s="200"/>
      <c r="E51" s="195">
        <f t="shared" si="1"/>
        <v>0</v>
      </c>
      <c r="F51"/>
      <c r="G51"/>
      <c r="H51"/>
    </row>
    <row r="52" spans="2:8" ht="15.75" customHeight="1" thickBot="1">
      <c r="B52" s="93"/>
      <c r="C52" s="94"/>
      <c r="D52" s="141"/>
      <c r="E52" s="155">
        <f t="shared" si="1"/>
        <v>0</v>
      </c>
      <c r="F52"/>
      <c r="G52"/>
      <c r="H52"/>
    </row>
    <row r="53" spans="2:8" ht="16.5" thickTop="1">
      <c r="B53" s="76" t="s">
        <v>94</v>
      </c>
      <c r="C53" s="76"/>
      <c r="D53" s="214"/>
      <c r="E53" s="163">
        <f>SUM(E38:E52)</f>
        <v>0</v>
      </c>
      <c r="F53" s="8"/>
      <c r="G53"/>
      <c r="H53"/>
    </row>
    <row r="54" spans="2:8" ht="15">
      <c r="B54" s="1"/>
      <c r="C54" s="1"/>
      <c r="D54" s="1"/>
      <c r="E54" s="1"/>
      <c r="F54" s="7"/>
      <c r="G54" s="8"/>
      <c r="H54"/>
    </row>
    <row r="55" spans="2:8" ht="15">
      <c r="B55" s="1"/>
      <c r="C55" s="1"/>
      <c r="D55" s="1"/>
      <c r="E55" s="1"/>
      <c r="F55" s="7"/>
      <c r="G55" s="8"/>
      <c r="H55"/>
    </row>
    <row r="56" spans="1:8" ht="21">
      <c r="A56" s="143" t="str">
        <f>IF($A$16=0,"",IF(COUNTIFS($A$17:$A$27,B56)=1,1,"nvt"))</f>
        <v/>
      </c>
      <c r="B56" s="153" t="str">
        <f>B18</f>
        <v>Maandbedrag € 7.800</v>
      </c>
      <c r="C56" s="50"/>
      <c r="D56" s="1"/>
      <c r="E56" s="1"/>
      <c r="F56" s="7"/>
      <c r="G56" s="8"/>
      <c r="H56"/>
    </row>
    <row r="57" spans="2:8" ht="15" customHeight="1">
      <c r="B57" s="255" t="str">
        <f>IF(A56="nvt",VLOOKUP(A56,Alle_Kostensoorten[],2,FALSE),VLOOKUP(B56,Alle_Kostensoorten[],2,FALSE))</f>
        <v>Toelichting: Geen bijzonderheden</v>
      </c>
      <c r="C57" s="255"/>
      <c r="D57" s="255"/>
      <c r="E57" s="255"/>
      <c r="F57" s="255"/>
      <c r="G57"/>
      <c r="H57"/>
    </row>
    <row r="58" spans="2:8" ht="9" customHeight="1">
      <c r="B58" s="1"/>
      <c r="C58" s="1"/>
      <c r="D58" s="1"/>
      <c r="E58" s="1"/>
      <c r="F58" s="7"/>
      <c r="G58" s="8"/>
      <c r="H58"/>
    </row>
    <row r="59" spans="2:8" ht="45.75" thickBot="1">
      <c r="B59" s="186" t="s">
        <v>2</v>
      </c>
      <c r="C59" s="133" t="s">
        <v>115</v>
      </c>
      <c r="D59" s="133" t="s">
        <v>140</v>
      </c>
      <c r="E59" s="133" t="s">
        <v>184</v>
      </c>
      <c r="F59" s="184" t="s">
        <v>0</v>
      </c>
      <c r="G59"/>
      <c r="H59"/>
    </row>
    <row r="60" spans="2:8" ht="15.75" customHeight="1" thickTop="1">
      <c r="B60" s="223"/>
      <c r="C60" s="224"/>
      <c r="D60" s="227"/>
      <c r="E60" s="232"/>
      <c r="F60" s="192">
        <f>IF($A$56=1,$D60*$E60*7800,0)</f>
        <v>0</v>
      </c>
      <c r="G60"/>
      <c r="H60"/>
    </row>
    <row r="61" spans="2:8" ht="15.75" customHeight="1">
      <c r="B61" s="197"/>
      <c r="C61" s="107"/>
      <c r="D61" s="200"/>
      <c r="E61" s="201"/>
      <c r="F61" s="195">
        <f aca="true" t="shared" si="2" ref="F61:F74">IF($A$56=1,$D61*$E61*7800,0)</f>
        <v>0</v>
      </c>
      <c r="G61"/>
      <c r="H61"/>
    </row>
    <row r="62" spans="2:8" ht="15.75" customHeight="1">
      <c r="B62" s="197"/>
      <c r="C62" s="107"/>
      <c r="D62" s="200"/>
      <c r="E62" s="201"/>
      <c r="F62" s="195">
        <f t="shared" si="2"/>
        <v>0</v>
      </c>
      <c r="G62"/>
      <c r="H62"/>
    </row>
    <row r="63" spans="2:8" ht="15.75" customHeight="1">
      <c r="B63" s="197"/>
      <c r="C63" s="107"/>
      <c r="D63" s="200"/>
      <c r="E63" s="201"/>
      <c r="F63" s="195">
        <f t="shared" si="2"/>
        <v>0</v>
      </c>
      <c r="G63"/>
      <c r="H63"/>
    </row>
    <row r="64" spans="2:8" ht="15.75" customHeight="1">
      <c r="B64" s="197"/>
      <c r="C64" s="107"/>
      <c r="D64" s="200"/>
      <c r="E64" s="201"/>
      <c r="F64" s="195">
        <f t="shared" si="2"/>
        <v>0</v>
      </c>
      <c r="G64"/>
      <c r="H64"/>
    </row>
    <row r="65" spans="2:8" ht="15.75" customHeight="1">
      <c r="B65" s="197"/>
      <c r="C65" s="107"/>
      <c r="D65" s="200"/>
      <c r="E65" s="201"/>
      <c r="F65" s="195">
        <f t="shared" si="2"/>
        <v>0</v>
      </c>
      <c r="G65"/>
      <c r="H65"/>
    </row>
    <row r="66" spans="2:8" ht="15.75" customHeight="1">
      <c r="B66" s="197"/>
      <c r="C66" s="107"/>
      <c r="D66" s="200"/>
      <c r="E66" s="201"/>
      <c r="F66" s="195">
        <f t="shared" si="2"/>
        <v>0</v>
      </c>
      <c r="G66"/>
      <c r="H66"/>
    </row>
    <row r="67" spans="2:8" ht="15.75" customHeight="1">
      <c r="B67" s="197"/>
      <c r="C67" s="107"/>
      <c r="D67" s="200"/>
      <c r="E67" s="201"/>
      <c r="F67" s="195">
        <f t="shared" si="2"/>
        <v>0</v>
      </c>
      <c r="G67"/>
      <c r="H67"/>
    </row>
    <row r="68" spans="2:8" ht="15.75" customHeight="1">
      <c r="B68" s="197"/>
      <c r="C68" s="107"/>
      <c r="D68" s="200"/>
      <c r="E68" s="201"/>
      <c r="F68" s="195">
        <f t="shared" si="2"/>
        <v>0</v>
      </c>
      <c r="G68"/>
      <c r="H68"/>
    </row>
    <row r="69" spans="2:8" ht="15.75" customHeight="1">
      <c r="B69" s="197"/>
      <c r="C69" s="107"/>
      <c r="D69" s="200"/>
      <c r="E69" s="201"/>
      <c r="F69" s="195">
        <f t="shared" si="2"/>
        <v>0</v>
      </c>
      <c r="G69"/>
      <c r="H69"/>
    </row>
    <row r="70" spans="2:8" ht="15.75" customHeight="1">
      <c r="B70" s="197"/>
      <c r="C70" s="107"/>
      <c r="D70" s="200"/>
      <c r="E70" s="201"/>
      <c r="F70" s="195">
        <f t="shared" si="2"/>
        <v>0</v>
      </c>
      <c r="G70"/>
      <c r="H70"/>
    </row>
    <row r="71" spans="2:8" ht="15.75" customHeight="1">
      <c r="B71" s="197"/>
      <c r="C71" s="107"/>
      <c r="D71" s="200"/>
      <c r="E71" s="201"/>
      <c r="F71" s="195">
        <f t="shared" si="2"/>
        <v>0</v>
      </c>
      <c r="G71"/>
      <c r="H71"/>
    </row>
    <row r="72" spans="2:8" ht="15.75" customHeight="1">
      <c r="B72" s="197"/>
      <c r="C72" s="107"/>
      <c r="D72" s="200"/>
      <c r="E72" s="201"/>
      <c r="F72" s="195">
        <f t="shared" si="2"/>
        <v>0</v>
      </c>
      <c r="G72"/>
      <c r="H72"/>
    </row>
    <row r="73" spans="2:8" ht="15.75" customHeight="1">
      <c r="B73" s="197"/>
      <c r="C73" s="107"/>
      <c r="D73" s="200"/>
      <c r="E73" s="201"/>
      <c r="F73" s="195">
        <f t="shared" si="2"/>
        <v>0</v>
      </c>
      <c r="G73"/>
      <c r="H73"/>
    </row>
    <row r="74" spans="2:8" ht="15.75" customHeight="1" thickBot="1">
      <c r="B74" s="95"/>
      <c r="C74" s="207"/>
      <c r="D74" s="208"/>
      <c r="E74" s="209"/>
      <c r="F74" s="155">
        <f t="shared" si="2"/>
        <v>0</v>
      </c>
      <c r="G74"/>
      <c r="H74"/>
    </row>
    <row r="75" spans="2:8" ht="16.5" thickTop="1">
      <c r="B75" s="76" t="s">
        <v>94</v>
      </c>
      <c r="C75" s="76"/>
      <c r="D75" s="214"/>
      <c r="E75" s="215"/>
      <c r="F75" s="163">
        <f>SUM(F60:F74)</f>
        <v>0</v>
      </c>
      <c r="G75"/>
      <c r="H75"/>
    </row>
    <row r="76" spans="2:8" ht="15">
      <c r="B76" s="6"/>
      <c r="C76" s="6"/>
      <c r="D76" s="6"/>
      <c r="E76" s="19"/>
      <c r="F76" s="19"/>
      <c r="G76" s="19"/>
      <c r="H76"/>
    </row>
    <row r="77" spans="2:8" ht="15">
      <c r="B77" s="1"/>
      <c r="C77" s="1"/>
      <c r="D77" s="1"/>
      <c r="E77" s="1"/>
      <c r="F77" s="7"/>
      <c r="G77" s="8"/>
      <c r="H77"/>
    </row>
    <row r="78" spans="1:8" ht="21">
      <c r="A78" s="143" t="str">
        <f>IF($A$16=0,"",IF(COUNTIFS($A$17:$A$27,B78)=1,1,"nvt"))</f>
        <v/>
      </c>
      <c r="B78" s="153" t="str">
        <f>B19</f>
        <v>IKS voor kennisinstellingen</v>
      </c>
      <c r="C78" s="50"/>
      <c r="D78" s="1"/>
      <c r="E78" s="1"/>
      <c r="F78" s="7"/>
      <c r="G78" s="8"/>
      <c r="H78"/>
    </row>
    <row r="79" spans="2:8" ht="15" customHeight="1">
      <c r="B79" s="255" t="e">
        <f>IF(A78=1,VLOOKUP(B78,Alle_Kostensoorten[],2,FALSE),VLOOKUP(A78,Alle_Kostensoorten[],2,FALSE))</f>
        <v>#N/A</v>
      </c>
      <c r="C79" s="255"/>
      <c r="D79" s="255"/>
      <c r="E79" s="255"/>
      <c r="F79" s="255"/>
      <c r="G79"/>
      <c r="H79"/>
    </row>
    <row r="80" spans="2:8" ht="11.25" customHeight="1">
      <c r="B80" s="1"/>
      <c r="C80" s="1"/>
      <c r="D80" s="1"/>
      <c r="E80" s="1"/>
      <c r="F80" s="7"/>
      <c r="G80" s="8"/>
      <c r="H80"/>
    </row>
    <row r="81" spans="2:6" s="5" customFormat="1" ht="30.75" thickBot="1">
      <c r="B81" s="186" t="s">
        <v>2</v>
      </c>
      <c r="C81" s="133" t="s">
        <v>185</v>
      </c>
      <c r="D81" s="133" t="s">
        <v>76</v>
      </c>
      <c r="E81" s="133" t="s">
        <v>57</v>
      </c>
      <c r="F81" s="184" t="s">
        <v>0</v>
      </c>
    </row>
    <row r="82" spans="2:8" ht="15.75" customHeight="1" thickTop="1">
      <c r="B82" s="223"/>
      <c r="C82" s="224"/>
      <c r="D82" s="227"/>
      <c r="E82" s="242"/>
      <c r="F82" s="192">
        <f aca="true" t="shared" si="3" ref="F82:F96">IF($A$78=1,$D82*$E82,0)</f>
        <v>0</v>
      </c>
      <c r="G82"/>
      <c r="H82"/>
    </row>
    <row r="83" spans="2:8" ht="15.75" customHeight="1">
      <c r="B83" s="197"/>
      <c r="C83" s="107"/>
      <c r="D83" s="200"/>
      <c r="E83" s="242"/>
      <c r="F83" s="195">
        <f t="shared" si="3"/>
        <v>0</v>
      </c>
      <c r="G83"/>
      <c r="H83"/>
    </row>
    <row r="84" spans="2:8" ht="15.75" customHeight="1">
      <c r="B84" s="197"/>
      <c r="C84" s="107"/>
      <c r="D84" s="200"/>
      <c r="E84" s="242"/>
      <c r="F84" s="195">
        <f t="shared" si="3"/>
        <v>0</v>
      </c>
      <c r="G84"/>
      <c r="H84"/>
    </row>
    <row r="85" spans="2:8" ht="15.75" customHeight="1">
      <c r="B85" s="197"/>
      <c r="C85" s="107"/>
      <c r="D85" s="200"/>
      <c r="E85" s="242"/>
      <c r="F85" s="195">
        <f t="shared" si="3"/>
        <v>0</v>
      </c>
      <c r="G85"/>
      <c r="H85"/>
    </row>
    <row r="86" spans="2:8" ht="15.75" customHeight="1">
      <c r="B86" s="197"/>
      <c r="C86" s="107"/>
      <c r="D86" s="200"/>
      <c r="E86" s="243"/>
      <c r="F86" s="195">
        <f t="shared" si="3"/>
        <v>0</v>
      </c>
      <c r="G86"/>
      <c r="H86"/>
    </row>
    <row r="87" spans="2:8" ht="15.75" customHeight="1">
      <c r="B87" s="197"/>
      <c r="C87" s="107"/>
      <c r="D87" s="200"/>
      <c r="E87" s="243"/>
      <c r="F87" s="195">
        <f t="shared" si="3"/>
        <v>0</v>
      </c>
      <c r="G87"/>
      <c r="H87"/>
    </row>
    <row r="88" spans="2:8" ht="15.75" customHeight="1">
      <c r="B88" s="197"/>
      <c r="C88" s="107"/>
      <c r="D88" s="200"/>
      <c r="E88" s="243"/>
      <c r="F88" s="195">
        <f t="shared" si="3"/>
        <v>0</v>
      </c>
      <c r="G88"/>
      <c r="H88"/>
    </row>
    <row r="89" spans="2:8" ht="15.75" customHeight="1">
      <c r="B89" s="197"/>
      <c r="C89" s="107"/>
      <c r="D89" s="200"/>
      <c r="E89" s="243"/>
      <c r="F89" s="195">
        <f t="shared" si="3"/>
        <v>0</v>
      </c>
      <c r="G89"/>
      <c r="H89"/>
    </row>
    <row r="90" spans="2:8" ht="15.75" customHeight="1">
      <c r="B90" s="197"/>
      <c r="C90" s="107"/>
      <c r="D90" s="200"/>
      <c r="E90" s="243"/>
      <c r="F90" s="195">
        <f t="shared" si="3"/>
        <v>0</v>
      </c>
      <c r="G90"/>
      <c r="H90"/>
    </row>
    <row r="91" spans="2:8" ht="15.75" customHeight="1">
      <c r="B91" s="197"/>
      <c r="C91" s="107"/>
      <c r="D91" s="200"/>
      <c r="E91" s="243"/>
      <c r="F91" s="195">
        <f t="shared" si="3"/>
        <v>0</v>
      </c>
      <c r="G91"/>
      <c r="H91"/>
    </row>
    <row r="92" spans="2:8" ht="15.75" customHeight="1">
      <c r="B92" s="197"/>
      <c r="C92" s="107"/>
      <c r="D92" s="200"/>
      <c r="E92" s="243"/>
      <c r="F92" s="195">
        <f t="shared" si="3"/>
        <v>0</v>
      </c>
      <c r="G92"/>
      <c r="H92"/>
    </row>
    <row r="93" spans="2:8" ht="15.75" customHeight="1">
      <c r="B93" s="197"/>
      <c r="C93" s="107"/>
      <c r="D93" s="200"/>
      <c r="E93" s="243"/>
      <c r="F93" s="195">
        <f t="shared" si="3"/>
        <v>0</v>
      </c>
      <c r="G93"/>
      <c r="H93"/>
    </row>
    <row r="94" spans="2:8" ht="15.75" customHeight="1">
      <c r="B94" s="197"/>
      <c r="C94" s="107"/>
      <c r="D94" s="200"/>
      <c r="E94" s="243"/>
      <c r="F94" s="195">
        <f t="shared" si="3"/>
        <v>0</v>
      </c>
      <c r="G94"/>
      <c r="H94"/>
    </row>
    <row r="95" spans="2:8" ht="15.75" customHeight="1">
      <c r="B95" s="197"/>
      <c r="C95" s="107"/>
      <c r="D95" s="200"/>
      <c r="E95" s="243"/>
      <c r="F95" s="195">
        <f t="shared" si="3"/>
        <v>0</v>
      </c>
      <c r="G95"/>
      <c r="H95"/>
    </row>
    <row r="96" spans="2:8" ht="15.75" customHeight="1" thickBot="1">
      <c r="B96" s="95"/>
      <c r="C96" s="207"/>
      <c r="D96" s="208"/>
      <c r="E96" s="96"/>
      <c r="F96" s="155">
        <f t="shared" si="3"/>
        <v>0</v>
      </c>
      <c r="G96"/>
      <c r="H96"/>
    </row>
    <row r="97" spans="2:8" ht="16.5" thickTop="1">
      <c r="B97" s="76" t="s">
        <v>94</v>
      </c>
      <c r="C97" s="76"/>
      <c r="D97" s="214"/>
      <c r="E97" s="76"/>
      <c r="F97" s="163">
        <f>SUM(F82:F96)</f>
        <v>0</v>
      </c>
      <c r="G97"/>
      <c r="H97"/>
    </row>
    <row r="98" spans="2:8" ht="15">
      <c r="B98" s="1"/>
      <c r="C98" s="1"/>
      <c r="D98" s="1"/>
      <c r="E98" s="1"/>
      <c r="F98" s="7"/>
      <c r="G98" s="8"/>
      <c r="H98"/>
    </row>
    <row r="99" spans="2:8" ht="15">
      <c r="B99" s="1"/>
      <c r="C99" s="1"/>
      <c r="D99" s="1"/>
      <c r="E99" s="1"/>
      <c r="F99" s="7"/>
      <c r="G99" s="8"/>
      <c r="H99"/>
    </row>
    <row r="100" spans="1:8" ht="21">
      <c r="A100" s="143" t="str">
        <f>IF($A$16=0,"",IF(COUNTIFS($A$17:$A$27,B100)=1,1,"nvt"))</f>
        <v/>
      </c>
      <c r="B100" s="247" t="str">
        <f>B20</f>
        <v>Loonverletkosten</v>
      </c>
      <c r="C100" s="50"/>
      <c r="D100"/>
      <c r="E100"/>
      <c r="F100" s="7"/>
      <c r="G100" s="8"/>
      <c r="H100"/>
    </row>
    <row r="101" spans="2:8" ht="15">
      <c r="B101" s="255" t="str">
        <f>IF(A100="nvt",VLOOKUP(A100,Alle_Kostensoorten[],2,FALSE),VLOOKUP(B100,Alle_Kostensoorten[],2,FALSE))</f>
        <v>Toelichting: Geen bijzonderheden.</v>
      </c>
      <c r="C101" s="255"/>
      <c r="D101" s="255"/>
      <c r="E101" s="255"/>
      <c r="F101" s="7"/>
      <c r="G101" s="8"/>
      <c r="H101"/>
    </row>
    <row r="102" spans="2:8" ht="15">
      <c r="B102" s="3"/>
      <c r="C102" s="4"/>
      <c r="D102"/>
      <c r="E102"/>
      <c r="F102" s="7"/>
      <c r="G102" s="8"/>
      <c r="H102"/>
    </row>
    <row r="103" spans="2:8" ht="16.5" thickBot="1">
      <c r="B103" s="186" t="s">
        <v>2</v>
      </c>
      <c r="C103" s="133" t="s">
        <v>115</v>
      </c>
      <c r="D103" s="133" t="s">
        <v>76</v>
      </c>
      <c r="E103" s="184" t="s">
        <v>0</v>
      </c>
      <c r="F103" s="7"/>
      <c r="G103" s="8"/>
      <c r="H103"/>
    </row>
    <row r="104" spans="2:8" ht="16.5" thickTop="1">
      <c r="B104" s="241"/>
      <c r="C104" s="224"/>
      <c r="D104" s="227"/>
      <c r="E104" s="192">
        <f>IF($A$100=1,$D104*23.91,0)</f>
        <v>0</v>
      </c>
      <c r="F104" s="7"/>
      <c r="G104" s="8"/>
      <c r="H104"/>
    </row>
    <row r="105" spans="2:8" ht="15">
      <c r="B105" s="210"/>
      <c r="C105" s="107"/>
      <c r="D105" s="200"/>
      <c r="E105" s="195">
        <f aca="true" t="shared" si="4" ref="E105:E118">IF($A$100=1,$D105*23.91,0)</f>
        <v>0</v>
      </c>
      <c r="F105" s="7"/>
      <c r="G105" s="8"/>
      <c r="H105"/>
    </row>
    <row r="106" spans="2:8" ht="15">
      <c r="B106" s="210"/>
      <c r="C106" s="107"/>
      <c r="D106" s="200"/>
      <c r="E106" s="195">
        <f t="shared" si="4"/>
        <v>0</v>
      </c>
      <c r="F106" s="7"/>
      <c r="G106" s="8"/>
      <c r="H106"/>
    </row>
    <row r="107" spans="2:8" ht="15">
      <c r="B107" s="210"/>
      <c r="C107" s="107"/>
      <c r="D107" s="200"/>
      <c r="E107" s="195">
        <f t="shared" si="4"/>
        <v>0</v>
      </c>
      <c r="F107" s="7"/>
      <c r="G107" s="8"/>
      <c r="H107"/>
    </row>
    <row r="108" spans="2:8" ht="15">
      <c r="B108" s="210"/>
      <c r="C108" s="107"/>
      <c r="D108" s="200"/>
      <c r="E108" s="195">
        <f t="shared" si="4"/>
        <v>0</v>
      </c>
      <c r="F108" s="7"/>
      <c r="G108" s="8"/>
      <c r="H108"/>
    </row>
    <row r="109" spans="2:8" ht="15">
      <c r="B109" s="210"/>
      <c r="C109" s="107"/>
      <c r="D109" s="200"/>
      <c r="E109" s="195">
        <f t="shared" si="4"/>
        <v>0</v>
      </c>
      <c r="F109" s="7"/>
      <c r="G109" s="8"/>
      <c r="H109"/>
    </row>
    <row r="110" spans="2:8" ht="15">
      <c r="B110" s="210"/>
      <c r="C110" s="107"/>
      <c r="D110" s="200"/>
      <c r="E110" s="195">
        <f t="shared" si="4"/>
        <v>0</v>
      </c>
      <c r="F110" s="7"/>
      <c r="G110" s="8"/>
      <c r="H110"/>
    </row>
    <row r="111" spans="2:8" ht="15">
      <c r="B111" s="210"/>
      <c r="C111" s="107"/>
      <c r="D111" s="200"/>
      <c r="E111" s="195">
        <f t="shared" si="4"/>
        <v>0</v>
      </c>
      <c r="F111" s="7"/>
      <c r="G111" s="8"/>
      <c r="H111"/>
    </row>
    <row r="112" spans="2:8" ht="15">
      <c r="B112" s="210"/>
      <c r="C112" s="107"/>
      <c r="D112" s="200"/>
      <c r="E112" s="195">
        <f t="shared" si="4"/>
        <v>0</v>
      </c>
      <c r="F112" s="7"/>
      <c r="G112" s="8"/>
      <c r="H112"/>
    </row>
    <row r="113" spans="2:8" ht="15">
      <c r="B113" s="210"/>
      <c r="C113" s="107"/>
      <c r="D113" s="200"/>
      <c r="E113" s="195">
        <f t="shared" si="4"/>
        <v>0</v>
      </c>
      <c r="F113" s="7"/>
      <c r="G113" s="8"/>
      <c r="H113"/>
    </row>
    <row r="114" spans="2:8" ht="15">
      <c r="B114" s="210"/>
      <c r="C114" s="107"/>
      <c r="D114" s="200"/>
      <c r="E114" s="195">
        <f t="shared" si="4"/>
        <v>0</v>
      </c>
      <c r="F114" s="7"/>
      <c r="G114" s="8"/>
      <c r="H114"/>
    </row>
    <row r="115" spans="2:8" ht="15">
      <c r="B115" s="210"/>
      <c r="C115" s="107"/>
      <c r="D115" s="200"/>
      <c r="E115" s="195">
        <f t="shared" si="4"/>
        <v>0</v>
      </c>
      <c r="F115" s="7"/>
      <c r="G115" s="8"/>
      <c r="H115"/>
    </row>
    <row r="116" spans="2:8" ht="15">
      <c r="B116" s="210"/>
      <c r="C116" s="107"/>
      <c r="D116" s="200"/>
      <c r="E116" s="195">
        <f t="shared" si="4"/>
        <v>0</v>
      </c>
      <c r="F116" s="7"/>
      <c r="G116" s="8"/>
      <c r="H116"/>
    </row>
    <row r="117" spans="2:8" ht="15">
      <c r="B117" s="210"/>
      <c r="C117" s="107"/>
      <c r="D117" s="200"/>
      <c r="E117" s="195">
        <f t="shared" si="4"/>
        <v>0</v>
      </c>
      <c r="F117" s="7"/>
      <c r="G117" s="8"/>
      <c r="H117"/>
    </row>
    <row r="118" spans="2:8" ht="16.5" thickBot="1">
      <c r="B118" s="93"/>
      <c r="C118" s="94"/>
      <c r="D118" s="141"/>
      <c r="E118" s="155">
        <f t="shared" si="4"/>
        <v>0</v>
      </c>
      <c r="F118" s="7"/>
      <c r="G118" s="8"/>
      <c r="H118"/>
    </row>
    <row r="119" spans="2:8" ht="16.5" thickTop="1">
      <c r="B119" s="76" t="s">
        <v>94</v>
      </c>
      <c r="C119" s="76"/>
      <c r="D119" s="214"/>
      <c r="E119" s="163">
        <f>SUM(E104:E118)</f>
        <v>0</v>
      </c>
      <c r="F119" s="7"/>
      <c r="G119" s="8"/>
      <c r="H119"/>
    </row>
    <row r="120" spans="2:8" ht="15">
      <c r="B120" s="1"/>
      <c r="C120" s="1"/>
      <c r="D120" s="1"/>
      <c r="E120" s="1"/>
      <c r="F120" s="7"/>
      <c r="G120" s="8"/>
      <c r="H120"/>
    </row>
    <row r="121" spans="2:8" ht="15">
      <c r="B121" s="1"/>
      <c r="C121" s="1"/>
      <c r="D121" s="1"/>
      <c r="E121" s="1"/>
      <c r="F121" s="7"/>
      <c r="G121" s="8"/>
      <c r="H121"/>
    </row>
    <row r="122" spans="1:8" ht="21">
      <c r="A122" s="143" t="str">
        <f>IF($A$16=0,"",IF(COUNTIFS($A$17:$A$27,B122)=1,1,"nvt"))</f>
        <v/>
      </c>
      <c r="B122" s="153" t="str">
        <f>B21</f>
        <v>Forfait 23% over overige directe kosten</v>
      </c>
      <c r="C122" s="50"/>
      <c r="D122" s="1"/>
      <c r="E122" s="1"/>
      <c r="F122" s="7"/>
      <c r="G122" s="8"/>
      <c r="H122"/>
    </row>
    <row r="123" spans="2:8" ht="15">
      <c r="B123" s="255" t="e">
        <f>IF(A122=1,VLOOKUP(B122,Alle_Kostensoorten[],2,FALSE),VLOOKUP(A122,Alle_Kostensoorten[],2,FALSE))</f>
        <v>#N/A</v>
      </c>
      <c r="C123" s="255"/>
      <c r="D123" s="255"/>
      <c r="E123" s="255"/>
      <c r="F123" s="255"/>
      <c r="G123" s="255"/>
      <c r="H123"/>
    </row>
    <row r="124" spans="2:8" ht="9.75" customHeight="1">
      <c r="B124" s="1"/>
      <c r="C124" s="1"/>
      <c r="D124" s="1"/>
      <c r="E124" s="1"/>
      <c r="F124" s="7"/>
      <c r="G124" s="8"/>
      <c r="H124"/>
    </row>
    <row r="125" spans="2:8" ht="16.5" thickBot="1">
      <c r="B125" s="70" t="s">
        <v>2</v>
      </c>
      <c r="C125" s="71" t="s">
        <v>0</v>
      </c>
      <c r="D125" s="1"/>
      <c r="E125" s="7"/>
      <c r="F125" s="8"/>
      <c r="G125"/>
      <c r="H125"/>
    </row>
    <row r="126" spans="2:8" ht="15.75" customHeight="1" thickTop="1">
      <c r="B126" s="156" t="str">
        <f>Hulpblad!V2</f>
        <v xml:space="preserve"> </v>
      </c>
      <c r="C126" s="154">
        <f aca="true" t="shared" si="5" ref="C126:C135">IF(AND($A$122=1,$B126&lt;&gt;"",$B126&lt;&gt;" "),(SUMIFS($E$143:$E$151,$B$143:$B$151,$B126)+SUMIFS($F$159:$F$175,$B$159:$B$175,$B126)+SUMIFS($I$183:$I$190,$B$183:$B$190,$B126)+SUMIFS($C$198:$C$207,$B$198:$B$207,$B126))*0.23,0)</f>
        <v>0</v>
      </c>
      <c r="D126" s="1"/>
      <c r="E126" s="7"/>
      <c r="F126" s="8"/>
      <c r="G126"/>
      <c r="H126"/>
    </row>
    <row r="127" spans="2:8" ht="15.75" customHeight="1">
      <c r="B127" s="157" t="str">
        <f>Hulpblad!V3</f>
        <v xml:space="preserve"> </v>
      </c>
      <c r="C127" s="155">
        <f t="shared" si="5"/>
        <v>0</v>
      </c>
      <c r="D127" s="1"/>
      <c r="E127" s="7"/>
      <c r="F127" s="8"/>
      <c r="G127"/>
      <c r="H127"/>
    </row>
    <row r="128" spans="2:8" ht="15.75" customHeight="1">
      <c r="B128" s="157" t="str">
        <f>Hulpblad!V4</f>
        <v xml:space="preserve"> </v>
      </c>
      <c r="C128" s="155">
        <f t="shared" si="5"/>
        <v>0</v>
      </c>
      <c r="D128" s="1"/>
      <c r="E128" s="7"/>
      <c r="F128" s="8"/>
      <c r="G128"/>
      <c r="H128"/>
    </row>
    <row r="129" spans="2:8" ht="15.75" customHeight="1">
      <c r="B129" s="157" t="str">
        <f>Hulpblad!V5</f>
        <v xml:space="preserve"> </v>
      </c>
      <c r="C129" s="155">
        <f t="shared" si="5"/>
        <v>0</v>
      </c>
      <c r="D129" s="1"/>
      <c r="E129" s="7"/>
      <c r="F129" s="8"/>
      <c r="G129"/>
      <c r="H129"/>
    </row>
    <row r="130" spans="2:8" ht="15.75" customHeight="1">
      <c r="B130" s="157" t="str">
        <f>Hulpblad!V6</f>
        <v xml:space="preserve"> </v>
      </c>
      <c r="C130" s="155">
        <f t="shared" si="5"/>
        <v>0</v>
      </c>
      <c r="D130" s="1"/>
      <c r="E130" s="7"/>
      <c r="F130" s="8"/>
      <c r="G130"/>
      <c r="H130"/>
    </row>
    <row r="131" spans="2:8" ht="15.75" customHeight="1">
      <c r="B131" s="157" t="str">
        <f>Hulpblad!V7</f>
        <v xml:space="preserve"> </v>
      </c>
      <c r="C131" s="155">
        <f t="shared" si="5"/>
        <v>0</v>
      </c>
      <c r="D131" s="1"/>
      <c r="E131" s="7"/>
      <c r="F131" s="8"/>
      <c r="G131"/>
      <c r="H131"/>
    </row>
    <row r="132" spans="2:8" ht="15.75" customHeight="1">
      <c r="B132" s="157" t="str">
        <f>Hulpblad!V8</f>
        <v xml:space="preserve"> </v>
      </c>
      <c r="C132" s="155">
        <f t="shared" si="5"/>
        <v>0</v>
      </c>
      <c r="D132" s="1"/>
      <c r="E132" s="7"/>
      <c r="F132" s="8"/>
      <c r="G132"/>
      <c r="H132"/>
    </row>
    <row r="133" spans="2:8" ht="15.75" customHeight="1">
      <c r="B133" s="157" t="str">
        <f>Hulpblad!V9</f>
        <v xml:space="preserve"> </v>
      </c>
      <c r="C133" s="155">
        <f t="shared" si="5"/>
        <v>0</v>
      </c>
      <c r="D133" s="1"/>
      <c r="E133" s="7"/>
      <c r="F133" s="8"/>
      <c r="G133"/>
      <c r="H133"/>
    </row>
    <row r="134" spans="2:8" ht="15.75" customHeight="1">
      <c r="B134" s="157" t="str">
        <f>Hulpblad!V10</f>
        <v xml:space="preserve"> </v>
      </c>
      <c r="C134" s="155">
        <f t="shared" si="5"/>
        <v>0</v>
      </c>
      <c r="D134" s="1"/>
      <c r="E134" s="7"/>
      <c r="F134" s="8"/>
      <c r="G134"/>
      <c r="H134"/>
    </row>
    <row r="135" spans="2:8" ht="15.75" customHeight="1" thickBot="1">
      <c r="B135" s="157" t="str">
        <f>Hulpblad!V11</f>
        <v xml:space="preserve"> </v>
      </c>
      <c r="C135" s="155">
        <f t="shared" si="5"/>
        <v>0</v>
      </c>
      <c r="D135" s="1"/>
      <c r="E135" s="7"/>
      <c r="F135" s="8"/>
      <c r="G135"/>
      <c r="H135"/>
    </row>
    <row r="136" spans="2:8" ht="16.5" thickTop="1">
      <c r="B136" s="76" t="s">
        <v>94</v>
      </c>
      <c r="C136" s="163">
        <f>SUM(C126:C135)</f>
        <v>0</v>
      </c>
      <c r="D136" s="1"/>
      <c r="E136" s="1"/>
      <c r="F136" s="7"/>
      <c r="G136" s="8"/>
      <c r="H136"/>
    </row>
    <row r="137" spans="2:8" ht="15">
      <c r="B137" s="1"/>
      <c r="C137" s="1"/>
      <c r="D137" s="1"/>
      <c r="E137" s="1"/>
      <c r="F137" s="7"/>
      <c r="G137" s="8"/>
      <c r="H137"/>
    </row>
    <row r="138" spans="2:8" ht="15">
      <c r="B138" s="1"/>
      <c r="C138" s="1"/>
      <c r="D138" s="1"/>
      <c r="E138" s="1"/>
      <c r="F138" s="7"/>
      <c r="G138" s="8"/>
      <c r="H138"/>
    </row>
    <row r="139" spans="1:8" ht="21">
      <c r="A139" s="143" t="str">
        <f>IF($A$16=0,"",IF(COUNTIFS($A$17:$A$27,B139)=1,1,"nvt"))</f>
        <v/>
      </c>
      <c r="B139" s="153" t="str">
        <f>B23</f>
        <v>Bijdragen in natura</v>
      </c>
      <c r="C139" s="50"/>
      <c r="D139" s="12"/>
      <c r="E139" s="12"/>
      <c r="F139" s="9"/>
      <c r="G139"/>
      <c r="H139"/>
    </row>
    <row r="140" spans="2:9" ht="18" customHeight="1">
      <c r="B140" s="255" t="e">
        <f>IF(A139=1,VLOOKUP(B139,Alle_Kostensoorten[],2,FALSE),VLOOKUP(A139,Alle_Kostensoorten[],2,FALSE))</f>
        <v>#N/A</v>
      </c>
      <c r="C140" s="255"/>
      <c r="D140" s="255"/>
      <c r="E140" s="255"/>
      <c r="F140" s="255"/>
      <c r="G140" s="255"/>
      <c r="H140" s="255"/>
      <c r="I140" s="255"/>
    </row>
    <row r="141" spans="2:8" ht="9.75" customHeight="1">
      <c r="B141" s="3"/>
      <c r="C141" s="4"/>
      <c r="D141" s="12"/>
      <c r="E141" s="12"/>
      <c r="F141" s="9"/>
      <c r="G141"/>
      <c r="H141"/>
    </row>
    <row r="142" spans="2:9" ht="16.5" customHeight="1" thickBot="1">
      <c r="B142" s="237" t="s">
        <v>2</v>
      </c>
      <c r="C142" s="238" t="s">
        <v>118</v>
      </c>
      <c r="D142" s="238" t="s">
        <v>6</v>
      </c>
      <c r="E142" s="239" t="s">
        <v>0</v>
      </c>
      <c r="F142" s="239" t="s">
        <v>52</v>
      </c>
      <c r="G142" s="240"/>
      <c r="H142" s="240"/>
      <c r="I142" s="240"/>
    </row>
    <row r="143" spans="2:9" ht="15.75" customHeight="1" thickTop="1">
      <c r="B143" s="223"/>
      <c r="C143" s="224"/>
      <c r="D143" s="225"/>
      <c r="E143" s="192">
        <f aca="true" t="shared" si="6" ref="E143:E151">IF($A$139=1,$D143,0)</f>
        <v>0</v>
      </c>
      <c r="F143" s="224"/>
      <c r="G143" s="226"/>
      <c r="H143" s="226"/>
      <c r="I143" s="226"/>
    </row>
    <row r="144" spans="2:9" ht="15.75" customHeight="1">
      <c r="B144" s="197"/>
      <c r="C144" s="107"/>
      <c r="D144" s="225"/>
      <c r="E144" s="195">
        <f t="shared" si="6"/>
        <v>0</v>
      </c>
      <c r="F144" s="205"/>
      <c r="G144" s="206"/>
      <c r="H144" s="206"/>
      <c r="I144" s="206"/>
    </row>
    <row r="145" spans="2:9" ht="15.75" customHeight="1">
      <c r="B145" s="197"/>
      <c r="C145" s="107"/>
      <c r="D145" s="225"/>
      <c r="E145" s="195">
        <f t="shared" si="6"/>
        <v>0</v>
      </c>
      <c r="F145" s="205"/>
      <c r="G145" s="206"/>
      <c r="H145" s="206"/>
      <c r="I145" s="206"/>
    </row>
    <row r="146" spans="2:9" ht="15.75" customHeight="1">
      <c r="B146" s="197"/>
      <c r="C146" s="107"/>
      <c r="D146" s="225"/>
      <c r="E146" s="195">
        <f t="shared" si="6"/>
        <v>0</v>
      </c>
      <c r="F146" s="205"/>
      <c r="G146" s="206"/>
      <c r="H146" s="206"/>
      <c r="I146" s="206"/>
    </row>
    <row r="147" spans="2:9" ht="15.75" customHeight="1">
      <c r="B147" s="197"/>
      <c r="C147" s="107"/>
      <c r="D147" s="225"/>
      <c r="E147" s="195">
        <f t="shared" si="6"/>
        <v>0</v>
      </c>
      <c r="F147" s="205"/>
      <c r="G147" s="206"/>
      <c r="H147" s="206"/>
      <c r="I147" s="206"/>
    </row>
    <row r="148" spans="2:9" ht="15.75" customHeight="1">
      <c r="B148" s="197"/>
      <c r="C148" s="107"/>
      <c r="D148" s="202"/>
      <c r="E148" s="195">
        <f t="shared" si="6"/>
        <v>0</v>
      </c>
      <c r="F148" s="205"/>
      <c r="G148" s="206"/>
      <c r="H148" s="206"/>
      <c r="I148" s="206"/>
    </row>
    <row r="149" spans="2:9" ht="15.75" customHeight="1">
      <c r="B149" s="197"/>
      <c r="C149" s="107"/>
      <c r="D149" s="202"/>
      <c r="E149" s="195">
        <f t="shared" si="6"/>
        <v>0</v>
      </c>
      <c r="F149" s="205"/>
      <c r="G149" s="206"/>
      <c r="H149" s="206"/>
      <c r="I149" s="206"/>
    </row>
    <row r="150" spans="2:9" ht="15.75" customHeight="1">
      <c r="B150" s="197"/>
      <c r="C150" s="107"/>
      <c r="D150" s="202"/>
      <c r="E150" s="195">
        <f t="shared" si="6"/>
        <v>0</v>
      </c>
      <c r="F150" s="205"/>
      <c r="G150" s="206"/>
      <c r="H150" s="206"/>
      <c r="I150" s="206"/>
    </row>
    <row r="151" spans="2:9" ht="15.75" customHeight="1" thickBot="1">
      <c r="B151" s="95"/>
      <c r="C151" s="94"/>
      <c r="D151" s="97"/>
      <c r="E151" s="155">
        <f t="shared" si="6"/>
        <v>0</v>
      </c>
      <c r="F151" s="98"/>
      <c r="G151" s="99"/>
      <c r="H151" s="99"/>
      <c r="I151" s="99"/>
    </row>
    <row r="152" spans="2:9" ht="16.5" thickTop="1">
      <c r="B152" s="76" t="s">
        <v>94</v>
      </c>
      <c r="C152" s="76"/>
      <c r="D152" s="76"/>
      <c r="E152" s="163">
        <f>SUM(E143:E151)</f>
        <v>0</v>
      </c>
      <c r="F152" s="213"/>
      <c r="G152" s="213"/>
      <c r="H152" s="213"/>
      <c r="I152" s="213"/>
    </row>
    <row r="153" spans="2:8" ht="15">
      <c r="B153" s="6"/>
      <c r="C153" s="6"/>
      <c r="D153" s="6"/>
      <c r="E153" s="19"/>
      <c r="F153" s="19"/>
      <c r="G153" s="10"/>
      <c r="H153"/>
    </row>
    <row r="154" spans="2:8" ht="15">
      <c r="B154" s="1"/>
      <c r="C154" s="1"/>
      <c r="D154" s="1"/>
      <c r="E154" s="1"/>
      <c r="F154" s="9"/>
      <c r="G154" s="10"/>
      <c r="H154"/>
    </row>
    <row r="155" spans="1:8" ht="21">
      <c r="A155" s="143" t="str">
        <f>IF($A$16=0,"",IF(COUNTIFS($A$17:$A$27,B155)=1,1,"nvt"))</f>
        <v/>
      </c>
      <c r="B155" s="153" t="str">
        <f>B24</f>
        <v>Overige kosten derden</v>
      </c>
      <c r="C155" s="50"/>
      <c r="D155" s="1"/>
      <c r="E155" s="1"/>
      <c r="F155" s="9"/>
      <c r="G155" s="10"/>
      <c r="H155"/>
    </row>
    <row r="156" spans="2:9" ht="18" customHeight="1">
      <c r="B156" s="255" t="e">
        <f>IF(A155=1,VLOOKUP(B155,Alle_Kostensoorten[],2,FALSE),VLOOKUP(A155,Alle_Kostensoorten[],2,FALSE))</f>
        <v>#N/A</v>
      </c>
      <c r="C156" s="255"/>
      <c r="D156" s="255"/>
      <c r="E156" s="255"/>
      <c r="F156" s="255"/>
      <c r="G156" s="255"/>
      <c r="H156" s="255"/>
      <c r="I156" s="255"/>
    </row>
    <row r="157" spans="2:8" ht="9.75" customHeight="1">
      <c r="B157" s="3"/>
      <c r="C157" s="1"/>
      <c r="D157" s="1"/>
      <c r="E157" s="1"/>
      <c r="F157" s="9"/>
      <c r="G157" s="10"/>
      <c r="H157"/>
    </row>
    <row r="158" spans="2:9" ht="16.5" customHeight="1" thickBot="1">
      <c r="B158" s="233" t="s">
        <v>2</v>
      </c>
      <c r="C158" s="235" t="s">
        <v>118</v>
      </c>
      <c r="D158" s="235" t="s">
        <v>186</v>
      </c>
      <c r="E158" s="234" t="s">
        <v>157</v>
      </c>
      <c r="F158" s="235" t="s">
        <v>0</v>
      </c>
      <c r="G158" s="234" t="s">
        <v>36</v>
      </c>
      <c r="H158" s="236"/>
      <c r="I158" s="236"/>
    </row>
    <row r="159" spans="2:9" ht="15.75" customHeight="1" thickTop="1">
      <c r="B159" s="223"/>
      <c r="C159" s="224"/>
      <c r="D159" s="227"/>
      <c r="E159" s="225"/>
      <c r="F159" s="192">
        <f>IF($A$155=1,$D159*$E159,0)</f>
        <v>0</v>
      </c>
      <c r="G159" s="228"/>
      <c r="H159" s="229"/>
      <c r="I159" s="229"/>
    </row>
    <row r="160" spans="2:9" ht="15.75" customHeight="1">
      <c r="B160" s="197"/>
      <c r="C160" s="107"/>
      <c r="D160" s="200"/>
      <c r="E160" s="202"/>
      <c r="F160" s="195">
        <f aca="true" t="shared" si="7" ref="F160:F175">IF($A$155=1,$D160*$E160,0)</f>
        <v>0</v>
      </c>
      <c r="G160" s="203"/>
      <c r="H160" s="204"/>
      <c r="I160" s="204"/>
    </row>
    <row r="161" spans="2:9" ht="15.75" customHeight="1">
      <c r="B161" s="197"/>
      <c r="C161" s="107"/>
      <c r="D161" s="200"/>
      <c r="E161" s="202"/>
      <c r="F161" s="195">
        <f t="shared" si="7"/>
        <v>0</v>
      </c>
      <c r="G161" s="203"/>
      <c r="H161" s="204"/>
      <c r="I161" s="204"/>
    </row>
    <row r="162" spans="2:9" ht="15.75" customHeight="1">
      <c r="B162" s="197"/>
      <c r="C162" s="107"/>
      <c r="D162" s="200"/>
      <c r="E162" s="202"/>
      <c r="F162" s="195">
        <f t="shared" si="7"/>
        <v>0</v>
      </c>
      <c r="G162" s="203"/>
      <c r="H162" s="204"/>
      <c r="I162" s="204"/>
    </row>
    <row r="163" spans="2:9" ht="15.75" customHeight="1">
      <c r="B163" s="197"/>
      <c r="C163" s="107"/>
      <c r="D163" s="200"/>
      <c r="E163" s="202"/>
      <c r="F163" s="195">
        <f t="shared" si="7"/>
        <v>0</v>
      </c>
      <c r="G163" s="203"/>
      <c r="H163" s="204"/>
      <c r="I163" s="204"/>
    </row>
    <row r="164" spans="2:9" ht="15.75" customHeight="1">
      <c r="B164" s="197"/>
      <c r="C164" s="107"/>
      <c r="D164" s="200"/>
      <c r="E164" s="202"/>
      <c r="F164" s="195">
        <f t="shared" si="7"/>
        <v>0</v>
      </c>
      <c r="G164" s="203"/>
      <c r="H164" s="204"/>
      <c r="I164" s="204"/>
    </row>
    <row r="165" spans="2:9" ht="15.75" customHeight="1">
      <c r="B165" s="197"/>
      <c r="C165" s="107"/>
      <c r="D165" s="200"/>
      <c r="E165" s="202"/>
      <c r="F165" s="195">
        <f t="shared" si="7"/>
        <v>0</v>
      </c>
      <c r="G165" s="203"/>
      <c r="H165" s="204"/>
      <c r="I165" s="204"/>
    </row>
    <row r="166" spans="2:9" ht="15.75" customHeight="1">
      <c r="B166" s="197"/>
      <c r="C166" s="107"/>
      <c r="D166" s="200"/>
      <c r="E166" s="202"/>
      <c r="F166" s="195">
        <f t="shared" si="7"/>
        <v>0</v>
      </c>
      <c r="G166" s="203"/>
      <c r="H166" s="204"/>
      <c r="I166" s="204"/>
    </row>
    <row r="167" spans="2:9" ht="15.75" customHeight="1">
      <c r="B167" s="197"/>
      <c r="C167" s="107"/>
      <c r="D167" s="200"/>
      <c r="E167" s="202"/>
      <c r="F167" s="195">
        <f t="shared" si="7"/>
        <v>0</v>
      </c>
      <c r="G167" s="203"/>
      <c r="H167" s="204"/>
      <c r="I167" s="204"/>
    </row>
    <row r="168" spans="2:9" ht="15.75" customHeight="1">
      <c r="B168" s="197"/>
      <c r="C168" s="107"/>
      <c r="D168" s="200"/>
      <c r="E168" s="202"/>
      <c r="F168" s="195">
        <f t="shared" si="7"/>
        <v>0</v>
      </c>
      <c r="G168" s="203"/>
      <c r="H168" s="204"/>
      <c r="I168" s="204"/>
    </row>
    <row r="169" spans="2:9" ht="15.75" customHeight="1">
      <c r="B169" s="197"/>
      <c r="C169" s="107"/>
      <c r="D169" s="200"/>
      <c r="E169" s="202"/>
      <c r="F169" s="195">
        <f t="shared" si="7"/>
        <v>0</v>
      </c>
      <c r="G169" s="203"/>
      <c r="H169" s="204"/>
      <c r="I169" s="204"/>
    </row>
    <row r="170" spans="2:9" ht="15.75" customHeight="1">
      <c r="B170" s="197"/>
      <c r="C170" s="107"/>
      <c r="D170" s="200"/>
      <c r="E170" s="202"/>
      <c r="F170" s="195">
        <f t="shared" si="7"/>
        <v>0</v>
      </c>
      <c r="G170" s="203"/>
      <c r="H170" s="204"/>
      <c r="I170" s="204"/>
    </row>
    <row r="171" spans="2:9" ht="15.75" customHeight="1">
      <c r="B171" s="197"/>
      <c r="C171" s="107"/>
      <c r="D171" s="200"/>
      <c r="E171" s="202"/>
      <c r="F171" s="195">
        <f t="shared" si="7"/>
        <v>0</v>
      </c>
      <c r="G171" s="203"/>
      <c r="H171" s="204"/>
      <c r="I171" s="204"/>
    </row>
    <row r="172" spans="2:9" ht="15.75" customHeight="1">
      <c r="B172" s="197"/>
      <c r="C172" s="107"/>
      <c r="D172" s="200"/>
      <c r="E172" s="202"/>
      <c r="F172" s="195">
        <f t="shared" si="7"/>
        <v>0</v>
      </c>
      <c r="G172" s="203"/>
      <c r="H172" s="204"/>
      <c r="I172" s="204"/>
    </row>
    <row r="173" spans="2:9" ht="15.75" customHeight="1">
      <c r="B173" s="197"/>
      <c r="C173" s="107"/>
      <c r="D173" s="200"/>
      <c r="E173" s="202"/>
      <c r="F173" s="195">
        <f t="shared" si="7"/>
        <v>0</v>
      </c>
      <c r="G173" s="203"/>
      <c r="H173" s="204"/>
      <c r="I173" s="204"/>
    </row>
    <row r="174" spans="2:9" ht="15.75" customHeight="1">
      <c r="B174" s="197"/>
      <c r="C174" s="107"/>
      <c r="D174" s="200"/>
      <c r="E174" s="202"/>
      <c r="F174" s="195">
        <f t="shared" si="7"/>
        <v>0</v>
      </c>
      <c r="G174" s="203"/>
      <c r="H174" s="204"/>
      <c r="I174" s="204"/>
    </row>
    <row r="175" spans="2:9" ht="15.75" customHeight="1" thickBot="1">
      <c r="B175" s="95"/>
      <c r="C175" s="94"/>
      <c r="D175" s="141"/>
      <c r="E175" s="97"/>
      <c r="F175" s="155">
        <f t="shared" si="7"/>
        <v>0</v>
      </c>
      <c r="G175" s="135"/>
      <c r="H175" s="136"/>
      <c r="I175" s="136"/>
    </row>
    <row r="176" spans="2:9" ht="16.15" customHeight="1" thickTop="1">
      <c r="B176" s="76" t="s">
        <v>94</v>
      </c>
      <c r="C176" s="76"/>
      <c r="D176" s="76"/>
      <c r="E176" s="76"/>
      <c r="F176" s="163">
        <f>SUM(F159:F175)</f>
        <v>0</v>
      </c>
      <c r="G176" s="213"/>
      <c r="H176" s="213"/>
      <c r="I176" s="213"/>
    </row>
    <row r="177" spans="2:8" ht="16.15" customHeight="1">
      <c r="B177" s="1"/>
      <c r="C177" s="4"/>
      <c r="D177" s="7"/>
      <c r="E177" s="7"/>
      <c r="F177" s="11"/>
      <c r="G177"/>
      <c r="H177"/>
    </row>
    <row r="178" spans="2:8" ht="15">
      <c r="B178" s="1"/>
      <c r="C178" s="1"/>
      <c r="D178" s="4"/>
      <c r="E178" s="13"/>
      <c r="F178" s="13"/>
      <c r="G178" s="9"/>
      <c r="H178"/>
    </row>
    <row r="179" spans="1:8" ht="21">
      <c r="A179" s="143" t="str">
        <f>IF($A$16=0,"",IF(COUNTIFS($A$17:$A$27,B179)=1,1,"nvt"))</f>
        <v/>
      </c>
      <c r="B179" s="50" t="s">
        <v>22</v>
      </c>
      <c r="C179" s="50"/>
      <c r="D179" s="1"/>
      <c r="E179" s="1"/>
      <c r="F179" s="9"/>
      <c r="G179" s="8"/>
      <c r="H179"/>
    </row>
    <row r="180" spans="2:9" ht="15" customHeight="1">
      <c r="B180" s="255" t="e">
        <f>IF(A179=1,VLOOKUP(B179,Alle_Kostensoorten[],2,FALSE),VLOOKUP(A179,Alle_Kostensoorten[],2,FALSE))</f>
        <v>#N/A</v>
      </c>
      <c r="C180" s="255"/>
      <c r="D180" s="255"/>
      <c r="E180" s="255"/>
      <c r="F180" s="255"/>
      <c r="G180" s="255"/>
      <c r="H180" s="255"/>
      <c r="I180" s="255"/>
    </row>
    <row r="181" spans="2:8" ht="9.75" customHeight="1">
      <c r="B181" s="3"/>
      <c r="C181" s="1"/>
      <c r="D181" s="1"/>
      <c r="E181" s="1"/>
      <c r="F181" s="9"/>
      <c r="G181" s="8"/>
      <c r="H181"/>
    </row>
    <row r="182" spans="2:9" ht="48.75" customHeight="1" thickBot="1">
      <c r="B182" s="233" t="s">
        <v>2</v>
      </c>
      <c r="C182" s="234" t="s">
        <v>112</v>
      </c>
      <c r="D182" s="234" t="s">
        <v>3</v>
      </c>
      <c r="E182" s="234" t="s">
        <v>158</v>
      </c>
      <c r="F182" s="234" t="s">
        <v>4</v>
      </c>
      <c r="G182" s="234" t="s">
        <v>141</v>
      </c>
      <c r="H182" s="234" t="s">
        <v>5</v>
      </c>
      <c r="I182" s="234" t="s">
        <v>0</v>
      </c>
    </row>
    <row r="183" spans="2:9" ht="15.75" customHeight="1" thickTop="1">
      <c r="B183" s="223"/>
      <c r="C183" s="230"/>
      <c r="D183" s="231"/>
      <c r="E183" s="231"/>
      <c r="F183" s="227"/>
      <c r="G183" s="227"/>
      <c r="H183" s="232"/>
      <c r="I183" s="192">
        <f>_xlfn.IFERROR(IF($A$179=1,(D183-E183)*(G183/F183)*H183,0),0)</f>
        <v>0</v>
      </c>
    </row>
    <row r="184" spans="2:9" ht="15.75" customHeight="1">
      <c r="B184" s="197"/>
      <c r="C184" s="198"/>
      <c r="D184" s="199"/>
      <c r="E184" s="199"/>
      <c r="F184" s="200"/>
      <c r="G184" s="200"/>
      <c r="H184" s="201"/>
      <c r="I184" s="195">
        <f aca="true" t="shared" si="8" ref="I184:I190">_xlfn.IFERROR(IF($A$179=1,(D184-E184)*(G184/F184)*H184,0),0)</f>
        <v>0</v>
      </c>
    </row>
    <row r="185" spans="2:9" ht="15.75" customHeight="1">
      <c r="B185" s="197"/>
      <c r="C185" s="198"/>
      <c r="D185" s="199"/>
      <c r="E185" s="199"/>
      <c r="F185" s="200"/>
      <c r="G185" s="200"/>
      <c r="H185" s="201"/>
      <c r="I185" s="195">
        <f t="shared" si="8"/>
        <v>0</v>
      </c>
    </row>
    <row r="186" spans="2:9" ht="15.75" customHeight="1">
      <c r="B186" s="197"/>
      <c r="C186" s="198"/>
      <c r="D186" s="199"/>
      <c r="E186" s="199"/>
      <c r="F186" s="200"/>
      <c r="G186" s="200"/>
      <c r="H186" s="201"/>
      <c r="I186" s="195">
        <f t="shared" si="8"/>
        <v>0</v>
      </c>
    </row>
    <row r="187" spans="2:9" ht="15.75" customHeight="1">
      <c r="B187" s="197"/>
      <c r="C187" s="198"/>
      <c r="D187" s="199"/>
      <c r="E187" s="199"/>
      <c r="F187" s="200"/>
      <c r="G187" s="200"/>
      <c r="H187" s="201"/>
      <c r="I187" s="195">
        <f t="shared" si="8"/>
        <v>0</v>
      </c>
    </row>
    <row r="188" spans="2:9" ht="15.75" customHeight="1">
      <c r="B188" s="197"/>
      <c r="C188" s="198"/>
      <c r="D188" s="199"/>
      <c r="E188" s="199"/>
      <c r="F188" s="200"/>
      <c r="G188" s="200"/>
      <c r="H188" s="201"/>
      <c r="I188" s="195">
        <f t="shared" si="8"/>
        <v>0</v>
      </c>
    </row>
    <row r="189" spans="2:9" ht="15.75" customHeight="1">
      <c r="B189" s="197"/>
      <c r="C189" s="198"/>
      <c r="D189" s="199"/>
      <c r="E189" s="199"/>
      <c r="F189" s="200"/>
      <c r="G189" s="200"/>
      <c r="H189" s="201"/>
      <c r="I189" s="195">
        <f t="shared" si="8"/>
        <v>0</v>
      </c>
    </row>
    <row r="190" spans="2:9" ht="15.75" customHeight="1" thickBot="1">
      <c r="B190" s="95"/>
      <c r="C190" s="100"/>
      <c r="D190" s="101"/>
      <c r="E190" s="101"/>
      <c r="F190" s="141"/>
      <c r="G190" s="141"/>
      <c r="H190" s="132"/>
      <c r="I190" s="155">
        <f t="shared" si="8"/>
        <v>0</v>
      </c>
    </row>
    <row r="191" spans="2:9" ht="16.5" thickTop="1">
      <c r="B191" s="76" t="s">
        <v>94</v>
      </c>
      <c r="C191" s="76"/>
      <c r="D191" s="76"/>
      <c r="E191" s="76"/>
      <c r="F191" s="76"/>
      <c r="G191" s="76"/>
      <c r="H191" s="213"/>
      <c r="I191" s="163">
        <f>SUM(I183:I190)</f>
        <v>0</v>
      </c>
    </row>
    <row r="192" spans="2:8" ht="15">
      <c r="B192" s="1"/>
      <c r="C192" s="1"/>
      <c r="D192" s="1"/>
      <c r="E192" s="1"/>
      <c r="F192" s="14"/>
      <c r="G192" s="14"/>
      <c r="H192" s="8"/>
    </row>
    <row r="193" spans="2:8" ht="15">
      <c r="B193" s="1"/>
      <c r="C193" s="1"/>
      <c r="D193" s="1"/>
      <c r="E193" s="1"/>
      <c r="F193" s="14"/>
      <c r="G193" s="14"/>
      <c r="H193" s="8"/>
    </row>
    <row r="194" spans="1:8" ht="21">
      <c r="A194" s="143" t="str">
        <f>IF($A$16=0,"",IF(COUNTIFS($A$17:$A$27,B194)=1,1,"nvt"))</f>
        <v/>
      </c>
      <c r="B194" s="153" t="str">
        <f>B25</f>
        <v>Forfait kleine uitgaven &lt; € 250 (1% Overige kosten derden)</v>
      </c>
      <c r="C194" s="50"/>
      <c r="D194" s="50"/>
      <c r="E194" s="50"/>
      <c r="F194" s="9"/>
      <c r="G194"/>
      <c r="H194"/>
    </row>
    <row r="195" spans="2:8" ht="15" customHeight="1">
      <c r="B195" s="255" t="e">
        <f>IF(A194=1,VLOOKUP(B194,Alle_Kostensoorten[],2,FALSE),VLOOKUP(A194,Alle_Kostensoorten[],2,FALSE))</f>
        <v>#N/A</v>
      </c>
      <c r="C195" s="255"/>
      <c r="D195" s="255"/>
      <c r="E195" s="255"/>
      <c r="F195" s="255"/>
      <c r="G195" s="255"/>
      <c r="H195"/>
    </row>
    <row r="196" spans="2:8" ht="9.75" customHeight="1">
      <c r="B196" s="3"/>
      <c r="C196" s="4"/>
      <c r="D196" s="12"/>
      <c r="E196" s="12"/>
      <c r="F196" s="9"/>
      <c r="G196"/>
      <c r="H196"/>
    </row>
    <row r="197" spans="2:8" ht="31.9" customHeight="1" thickBot="1">
      <c r="B197" s="70" t="s">
        <v>2</v>
      </c>
      <c r="C197" s="72" t="s">
        <v>0</v>
      </c>
      <c r="D197"/>
      <c r="E197"/>
      <c r="F197"/>
      <c r="G197"/>
      <c r="H197"/>
    </row>
    <row r="198" spans="2:8" ht="15.75" customHeight="1" thickTop="1">
      <c r="B198" s="156" t="str">
        <f>Hulpblad!V2</f>
        <v xml:space="preserve"> </v>
      </c>
      <c r="C198" s="154">
        <f aca="true" t="shared" si="9" ref="C198:C207">IF(AND($A$194=1,B198&lt;&gt;"",B198&lt;&gt;" "),SUMIFS($F$159:$F$175,$B$159:$B$175,$B198)*0.01,0)</f>
        <v>0</v>
      </c>
      <c r="D198"/>
      <c r="E198"/>
      <c r="F198"/>
      <c r="G198"/>
      <c r="H198"/>
    </row>
    <row r="199" spans="2:8" ht="15.75" customHeight="1">
      <c r="B199" s="157" t="str">
        <f>Hulpblad!V3</f>
        <v xml:space="preserve"> </v>
      </c>
      <c r="C199" s="155">
        <f t="shared" si="9"/>
        <v>0</v>
      </c>
      <c r="D199"/>
      <c r="E199"/>
      <c r="F199"/>
      <c r="G199"/>
      <c r="H199"/>
    </row>
    <row r="200" spans="2:8" ht="15.75" customHeight="1">
      <c r="B200" s="157" t="str">
        <f>Hulpblad!V4</f>
        <v xml:space="preserve"> </v>
      </c>
      <c r="C200" s="155">
        <f t="shared" si="9"/>
        <v>0</v>
      </c>
      <c r="D200"/>
      <c r="E200"/>
      <c r="F200"/>
      <c r="G200"/>
      <c r="H200"/>
    </row>
    <row r="201" spans="2:8" ht="15.75" customHeight="1">
      <c r="B201" s="157" t="str">
        <f>Hulpblad!V5</f>
        <v xml:space="preserve"> </v>
      </c>
      <c r="C201" s="155">
        <f t="shared" si="9"/>
        <v>0</v>
      </c>
      <c r="D201"/>
      <c r="E201"/>
      <c r="F201"/>
      <c r="G201"/>
      <c r="H201"/>
    </row>
    <row r="202" spans="2:8" ht="15.75" customHeight="1">
      <c r="B202" s="157" t="str">
        <f>Hulpblad!V6</f>
        <v xml:space="preserve"> </v>
      </c>
      <c r="C202" s="155">
        <f t="shared" si="9"/>
        <v>0</v>
      </c>
      <c r="D202"/>
      <c r="E202"/>
      <c r="F202"/>
      <c r="G202"/>
      <c r="H202"/>
    </row>
    <row r="203" spans="2:8" ht="15.75" customHeight="1">
      <c r="B203" s="157" t="str">
        <f>Hulpblad!V7</f>
        <v xml:space="preserve"> </v>
      </c>
      <c r="C203" s="155">
        <f t="shared" si="9"/>
        <v>0</v>
      </c>
      <c r="D203"/>
      <c r="E203"/>
      <c r="F203"/>
      <c r="G203"/>
      <c r="H203"/>
    </row>
    <row r="204" spans="2:8" ht="15.75" customHeight="1">
      <c r="B204" s="157" t="str">
        <f>Hulpblad!V8</f>
        <v xml:space="preserve"> </v>
      </c>
      <c r="C204" s="155">
        <f t="shared" si="9"/>
        <v>0</v>
      </c>
      <c r="D204"/>
      <c r="E204"/>
      <c r="F204"/>
      <c r="G204"/>
      <c r="H204"/>
    </row>
    <row r="205" spans="2:8" ht="15.75" customHeight="1">
      <c r="B205" s="157" t="str">
        <f>Hulpblad!V9</f>
        <v xml:space="preserve"> </v>
      </c>
      <c r="C205" s="155">
        <f t="shared" si="9"/>
        <v>0</v>
      </c>
      <c r="D205"/>
      <c r="E205"/>
      <c r="F205"/>
      <c r="G205"/>
      <c r="H205"/>
    </row>
    <row r="206" spans="2:8" ht="15.75" customHeight="1">
      <c r="B206" s="157" t="str">
        <f>Hulpblad!V10</f>
        <v xml:space="preserve"> </v>
      </c>
      <c r="C206" s="155">
        <f t="shared" si="9"/>
        <v>0</v>
      </c>
      <c r="D206"/>
      <c r="E206"/>
      <c r="F206"/>
      <c r="G206"/>
      <c r="H206"/>
    </row>
    <row r="207" spans="2:8" ht="15.75" customHeight="1" thickBot="1">
      <c r="B207" s="157" t="str">
        <f>Hulpblad!V11</f>
        <v xml:space="preserve"> </v>
      </c>
      <c r="C207" s="155">
        <f t="shared" si="9"/>
        <v>0</v>
      </c>
      <c r="D207"/>
      <c r="E207"/>
      <c r="F207"/>
      <c r="G207"/>
      <c r="H207"/>
    </row>
    <row r="208" spans="2:8" ht="16.5" thickTop="1">
      <c r="B208" s="76" t="s">
        <v>94</v>
      </c>
      <c r="C208" s="163">
        <f>SUM(C198:C207)</f>
        <v>0</v>
      </c>
      <c r="D208" s="1"/>
      <c r="E208" s="1"/>
      <c r="F208" s="9"/>
      <c r="G208" s="10"/>
      <c r="H208"/>
    </row>
    <row r="209" spans="2:8" ht="15">
      <c r="B209" s="3"/>
      <c r="C209" s="1"/>
      <c r="D209" s="1"/>
      <c r="E209" s="1"/>
      <c r="F209" s="9"/>
      <c r="G209" s="10"/>
      <c r="H209"/>
    </row>
    <row r="210" spans="2:8" ht="15">
      <c r="B210" s="3"/>
      <c r="C210" s="1"/>
      <c r="D210" s="1"/>
      <c r="E210" s="1"/>
      <c r="F210" s="9"/>
      <c r="G210" s="10"/>
      <c r="H210"/>
    </row>
    <row r="211" spans="1:8" ht="21">
      <c r="A211" s="143" t="str">
        <f>IF($A$16=0,"",IF(COUNTIFS($A$17:$A$27,B211)=1,1,"nvt"))</f>
        <v/>
      </c>
      <c r="B211" s="153" t="str">
        <f>B26</f>
        <v>Uurtarief € 67</v>
      </c>
      <c r="C211" s="50"/>
      <c r="D211"/>
      <c r="E211"/>
      <c r="F211"/>
      <c r="G211"/>
      <c r="H211"/>
    </row>
    <row r="212" spans="2:8" ht="14.25" customHeight="1">
      <c r="B212" s="255" t="str">
        <f>IF(A211="nvt",VLOOKUP(A211,Alle_Kostensoorten[],2,FALSE),VLOOKUP(B211,Alle_Kostensoorten[],2,FALSE))</f>
        <v>Toelichting: Geen bijzonderheden</v>
      </c>
      <c r="C212" s="255"/>
      <c r="D212" s="255"/>
      <c r="E212" s="255"/>
      <c r="F212"/>
      <c r="G212"/>
      <c r="H212"/>
    </row>
    <row r="213" spans="2:8" ht="9" customHeight="1">
      <c r="B213" s="3"/>
      <c r="C213" s="4"/>
      <c r="D213"/>
      <c r="E213"/>
      <c r="F213"/>
      <c r="G213"/>
      <c r="H213"/>
    </row>
    <row r="214" spans="2:8" ht="16.5" thickBot="1">
      <c r="B214" s="186" t="s">
        <v>2</v>
      </c>
      <c r="C214" s="133" t="s">
        <v>115</v>
      </c>
      <c r="D214" s="133" t="s">
        <v>76</v>
      </c>
      <c r="E214" s="184" t="s">
        <v>0</v>
      </c>
      <c r="F214"/>
      <c r="G214"/>
      <c r="H214"/>
    </row>
    <row r="215" spans="2:8" ht="15.75" customHeight="1" thickTop="1">
      <c r="B215" s="241"/>
      <c r="C215" s="224"/>
      <c r="D215" s="227"/>
      <c r="E215" s="192">
        <f aca="true" t="shared" si="10" ref="E215:E230">IF($A$211=1,$D215*67,0)</f>
        <v>0</v>
      </c>
      <c r="F215"/>
      <c r="G215"/>
      <c r="H215"/>
    </row>
    <row r="216" spans="2:8" ht="15.75" customHeight="1">
      <c r="B216" s="210"/>
      <c r="C216" s="107"/>
      <c r="D216" s="227"/>
      <c r="E216" s="195">
        <f t="shared" si="10"/>
        <v>0</v>
      </c>
      <c r="F216"/>
      <c r="G216"/>
      <c r="H216"/>
    </row>
    <row r="217" spans="2:8" ht="15.75" customHeight="1">
      <c r="B217" s="210"/>
      <c r="C217" s="107"/>
      <c r="D217" s="227"/>
      <c r="E217" s="195">
        <f t="shared" si="10"/>
        <v>0</v>
      </c>
      <c r="F217"/>
      <c r="G217"/>
      <c r="H217"/>
    </row>
    <row r="218" spans="2:8" ht="15.75" customHeight="1">
      <c r="B218" s="210"/>
      <c r="C218" s="107"/>
      <c r="D218" s="227"/>
      <c r="E218" s="195">
        <f t="shared" si="10"/>
        <v>0</v>
      </c>
      <c r="F218"/>
      <c r="G218"/>
      <c r="H218"/>
    </row>
    <row r="219" spans="2:8" ht="15.75" customHeight="1">
      <c r="B219" s="210"/>
      <c r="C219" s="107"/>
      <c r="D219" s="227"/>
      <c r="E219" s="195">
        <f t="shared" si="10"/>
        <v>0</v>
      </c>
      <c r="F219"/>
      <c r="G219"/>
      <c r="H219"/>
    </row>
    <row r="220" spans="2:8" ht="15.75" customHeight="1">
      <c r="B220" s="210"/>
      <c r="C220" s="107"/>
      <c r="D220" s="227"/>
      <c r="E220" s="195">
        <f t="shared" si="10"/>
        <v>0</v>
      </c>
      <c r="F220"/>
      <c r="G220"/>
      <c r="H220"/>
    </row>
    <row r="221" spans="2:8" ht="15.75" customHeight="1">
      <c r="B221" s="210"/>
      <c r="C221" s="107"/>
      <c r="D221" s="200"/>
      <c r="E221" s="195">
        <f t="shared" si="10"/>
        <v>0</v>
      </c>
      <c r="F221"/>
      <c r="G221"/>
      <c r="H221"/>
    </row>
    <row r="222" spans="2:8" ht="15.75" customHeight="1">
      <c r="B222" s="210"/>
      <c r="C222" s="107"/>
      <c r="D222" s="200"/>
      <c r="E222" s="195">
        <f t="shared" si="10"/>
        <v>0</v>
      </c>
      <c r="F222"/>
      <c r="G222"/>
      <c r="H222"/>
    </row>
    <row r="223" spans="2:8" ht="15.75" customHeight="1">
      <c r="B223" s="210"/>
      <c r="C223" s="107"/>
      <c r="D223" s="200"/>
      <c r="E223" s="195">
        <f t="shared" si="10"/>
        <v>0</v>
      </c>
      <c r="F223"/>
      <c r="G223"/>
      <c r="H223"/>
    </row>
    <row r="224" spans="2:8" ht="15.75" customHeight="1">
      <c r="B224" s="210"/>
      <c r="C224" s="107"/>
      <c r="D224" s="200"/>
      <c r="E224" s="195">
        <f t="shared" si="10"/>
        <v>0</v>
      </c>
      <c r="F224"/>
      <c r="G224"/>
      <c r="H224"/>
    </row>
    <row r="225" spans="2:8" ht="15.75" customHeight="1">
      <c r="B225" s="210"/>
      <c r="C225" s="107"/>
      <c r="D225" s="200"/>
      <c r="E225" s="195">
        <f t="shared" si="10"/>
        <v>0</v>
      </c>
      <c r="F225"/>
      <c r="G225"/>
      <c r="H225"/>
    </row>
    <row r="226" spans="2:8" ht="15.75" customHeight="1">
      <c r="B226" s="210"/>
      <c r="C226" s="107"/>
      <c r="D226" s="200"/>
      <c r="E226" s="195">
        <f t="shared" si="10"/>
        <v>0</v>
      </c>
      <c r="F226"/>
      <c r="G226"/>
      <c r="H226"/>
    </row>
    <row r="227" spans="2:8" ht="15.75" customHeight="1">
      <c r="B227" s="210"/>
      <c r="C227" s="107"/>
      <c r="D227" s="200"/>
      <c r="E227" s="195">
        <f t="shared" si="10"/>
        <v>0</v>
      </c>
      <c r="F227"/>
      <c r="G227"/>
      <c r="H227"/>
    </row>
    <row r="228" spans="2:8" ht="15.75" customHeight="1">
      <c r="B228" s="210"/>
      <c r="C228" s="107"/>
      <c r="D228" s="200"/>
      <c r="E228" s="195">
        <f t="shared" si="10"/>
        <v>0</v>
      </c>
      <c r="F228"/>
      <c r="G228"/>
      <c r="H228"/>
    </row>
    <row r="229" spans="2:8" ht="15.75" customHeight="1">
      <c r="B229" s="210"/>
      <c r="C229" s="107"/>
      <c r="D229" s="200"/>
      <c r="E229" s="195">
        <f t="shared" si="10"/>
        <v>0</v>
      </c>
      <c r="F229"/>
      <c r="G229"/>
      <c r="H229"/>
    </row>
    <row r="230" spans="2:8" ht="15.75" customHeight="1" thickBot="1">
      <c r="B230" s="93"/>
      <c r="C230" s="94"/>
      <c r="D230" s="141"/>
      <c r="E230" s="155">
        <f t="shared" si="10"/>
        <v>0</v>
      </c>
      <c r="F230"/>
      <c r="G230"/>
      <c r="H230"/>
    </row>
    <row r="231" spans="2:8" ht="16.5" thickTop="1">
      <c r="B231" s="211" t="s">
        <v>94</v>
      </c>
      <c r="C231" s="211"/>
      <c r="D231" s="212"/>
      <c r="E231" s="163">
        <f>SUM(E215:E230)</f>
        <v>0</v>
      </c>
      <c r="F231" s="8"/>
      <c r="G231"/>
      <c r="H231"/>
    </row>
    <row r="232" spans="2:8" ht="15">
      <c r="B232" s="1"/>
      <c r="C232" s="1"/>
      <c r="D232" s="1"/>
      <c r="E232" s="1"/>
      <c r="F232" s="7"/>
      <c r="G232" s="8"/>
      <c r="H232"/>
    </row>
    <row r="233" spans="2:8" ht="15">
      <c r="B233" s="1"/>
      <c r="C233" s="1"/>
      <c r="D233" s="1"/>
      <c r="E233" s="1"/>
      <c r="F233" s="7"/>
      <c r="G233" s="8"/>
      <c r="H233"/>
    </row>
    <row r="234" spans="1:8" ht="21">
      <c r="A234" s="143" t="str">
        <f>IF($A$16=0,"",IF(COUNTIFS($A$17:$A$27,B234)=1,1,"nvt"))</f>
        <v/>
      </c>
      <c r="B234" s="153" t="str">
        <f>B27</f>
        <v>Maandbedrag € 9.600</v>
      </c>
      <c r="C234" s="50"/>
      <c r="D234" s="1"/>
      <c r="E234" s="1"/>
      <c r="F234" s="7"/>
      <c r="G234" s="8"/>
      <c r="H234"/>
    </row>
    <row r="235" spans="2:8" ht="14.25" customHeight="1">
      <c r="B235" s="255" t="str">
        <f>IF(A234="nvt",VLOOKUP(A234,Alle_Kostensoorten[],2,FALSE),VLOOKUP(B234,Alle_Kostensoorten[],2,FALSE))</f>
        <v>Toelichting: Geen bijzonderheden</v>
      </c>
      <c r="C235" s="255"/>
      <c r="D235" s="255"/>
      <c r="E235" s="255"/>
      <c r="F235" s="255"/>
      <c r="G235"/>
      <c r="H235"/>
    </row>
    <row r="236" spans="2:8" ht="9.75" customHeight="1">
      <c r="B236" s="1"/>
      <c r="C236" s="1"/>
      <c r="D236" s="1"/>
      <c r="E236" s="1"/>
      <c r="F236" s="7"/>
      <c r="G236" s="8"/>
      <c r="H236"/>
    </row>
    <row r="237" spans="2:8" ht="45.75" thickBot="1">
      <c r="B237" s="186" t="s">
        <v>2</v>
      </c>
      <c r="C237" s="133" t="s">
        <v>115</v>
      </c>
      <c r="D237" s="133" t="s">
        <v>140</v>
      </c>
      <c r="E237" s="133" t="s">
        <v>184</v>
      </c>
      <c r="F237" s="184" t="s">
        <v>0</v>
      </c>
      <c r="G237"/>
      <c r="H237"/>
    </row>
    <row r="238" spans="2:8" ht="15.75" customHeight="1" thickTop="1">
      <c r="B238" s="223"/>
      <c r="C238" s="224"/>
      <c r="D238" s="227"/>
      <c r="E238" s="232"/>
      <c r="F238" s="192">
        <f>IF($A$234=1,$D238*$E238*9600,0)</f>
        <v>0</v>
      </c>
      <c r="G238"/>
      <c r="H238"/>
    </row>
    <row r="239" spans="2:8" ht="15.75" customHeight="1">
      <c r="B239" s="197"/>
      <c r="C239" s="107"/>
      <c r="D239" s="227"/>
      <c r="E239" s="201"/>
      <c r="F239" s="195">
        <f aca="true" t="shared" si="11" ref="F239:F252">IF($A$234=1,$D239*$E239*9600,0)</f>
        <v>0</v>
      </c>
      <c r="G239"/>
      <c r="H239"/>
    </row>
    <row r="240" spans="2:8" ht="15.75" customHeight="1">
      <c r="B240" s="197"/>
      <c r="C240" s="107"/>
      <c r="D240" s="227"/>
      <c r="E240" s="201"/>
      <c r="F240" s="195">
        <f t="shared" si="11"/>
        <v>0</v>
      </c>
      <c r="G240"/>
      <c r="H240"/>
    </row>
    <row r="241" spans="2:8" ht="15.75" customHeight="1">
      <c r="B241" s="197"/>
      <c r="C241" s="107"/>
      <c r="D241" s="227"/>
      <c r="E241" s="201"/>
      <c r="F241" s="195">
        <f t="shared" si="11"/>
        <v>0</v>
      </c>
      <c r="G241"/>
      <c r="H241"/>
    </row>
    <row r="242" spans="2:8" ht="15.75" customHeight="1">
      <c r="B242" s="197"/>
      <c r="C242" s="107"/>
      <c r="D242" s="227"/>
      <c r="E242" s="201"/>
      <c r="F242" s="195">
        <f t="shared" si="11"/>
        <v>0</v>
      </c>
      <c r="G242"/>
      <c r="H242"/>
    </row>
    <row r="243" spans="2:8" ht="15.75" customHeight="1">
      <c r="B243" s="197"/>
      <c r="C243" s="107"/>
      <c r="D243" s="200"/>
      <c r="E243" s="201"/>
      <c r="F243" s="195">
        <f t="shared" si="11"/>
        <v>0</v>
      </c>
      <c r="G243"/>
      <c r="H243"/>
    </row>
    <row r="244" spans="2:8" ht="15.75" customHeight="1">
      <c r="B244" s="197"/>
      <c r="C244" s="107"/>
      <c r="D244" s="200"/>
      <c r="E244" s="201"/>
      <c r="F244" s="195">
        <f t="shared" si="11"/>
        <v>0</v>
      </c>
      <c r="G244"/>
      <c r="H244"/>
    </row>
    <row r="245" spans="2:8" ht="15.75" customHeight="1">
      <c r="B245" s="197"/>
      <c r="C245" s="107"/>
      <c r="D245" s="200"/>
      <c r="E245" s="201"/>
      <c r="F245" s="195">
        <f t="shared" si="11"/>
        <v>0</v>
      </c>
      <c r="G245"/>
      <c r="H245"/>
    </row>
    <row r="246" spans="2:8" ht="15.75" customHeight="1">
      <c r="B246" s="197"/>
      <c r="C246" s="107"/>
      <c r="D246" s="200"/>
      <c r="E246" s="201"/>
      <c r="F246" s="195">
        <f t="shared" si="11"/>
        <v>0</v>
      </c>
      <c r="G246"/>
      <c r="H246"/>
    </row>
    <row r="247" spans="2:8" ht="15.75" customHeight="1">
      <c r="B247" s="197"/>
      <c r="C247" s="107"/>
      <c r="D247" s="200"/>
      <c r="E247" s="201"/>
      <c r="F247" s="195">
        <f t="shared" si="11"/>
        <v>0</v>
      </c>
      <c r="G247"/>
      <c r="H247"/>
    </row>
    <row r="248" spans="2:8" ht="15.75" customHeight="1">
      <c r="B248" s="197"/>
      <c r="C248" s="107"/>
      <c r="D248" s="200"/>
      <c r="E248" s="201"/>
      <c r="F248" s="195">
        <f>IF($A$234=1,$D248*$E248*9600,0)</f>
        <v>0</v>
      </c>
      <c r="G248"/>
      <c r="H248"/>
    </row>
    <row r="249" spans="2:8" ht="15.75" customHeight="1">
      <c r="B249" s="197"/>
      <c r="C249" s="107"/>
      <c r="D249" s="200"/>
      <c r="E249" s="201"/>
      <c r="F249" s="195">
        <f t="shared" si="11"/>
        <v>0</v>
      </c>
      <c r="G249"/>
      <c r="H249"/>
    </row>
    <row r="250" spans="2:8" ht="15.75" customHeight="1">
      <c r="B250" s="197"/>
      <c r="C250" s="107"/>
      <c r="D250" s="200"/>
      <c r="E250" s="201"/>
      <c r="F250" s="195">
        <f t="shared" si="11"/>
        <v>0</v>
      </c>
      <c r="G250"/>
      <c r="H250"/>
    </row>
    <row r="251" spans="2:8" ht="15.75" customHeight="1">
      <c r="B251" s="197"/>
      <c r="C251" s="107"/>
      <c r="D251" s="200"/>
      <c r="E251" s="201"/>
      <c r="F251" s="195">
        <f t="shared" si="11"/>
        <v>0</v>
      </c>
      <c r="G251"/>
      <c r="H251"/>
    </row>
    <row r="252" spans="2:8" ht="15.75" customHeight="1" thickBot="1">
      <c r="B252" s="95"/>
      <c r="C252" s="207"/>
      <c r="D252" s="208"/>
      <c r="E252" s="209"/>
      <c r="F252" s="155">
        <f t="shared" si="11"/>
        <v>0</v>
      </c>
      <c r="G252"/>
      <c r="H252"/>
    </row>
    <row r="253" spans="2:8" ht="16.5" thickTop="1">
      <c r="B253" s="211" t="s">
        <v>94</v>
      </c>
      <c r="C253" s="211"/>
      <c r="D253" s="212"/>
      <c r="E253" s="211"/>
      <c r="F253" s="163">
        <f>SUM(F238:F252)</f>
        <v>0</v>
      </c>
      <c r="G253"/>
      <c r="H253"/>
    </row>
    <row r="254" spans="2:8" ht="15">
      <c r="B254" s="3"/>
      <c r="C254" s="1"/>
      <c r="D254" s="1"/>
      <c r="E254" s="1"/>
      <c r="F254" s="9"/>
      <c r="G254" s="10"/>
      <c r="H254"/>
    </row>
    <row r="255" spans="2:9" ht="16.5" thickBot="1">
      <c r="B255" s="39"/>
      <c r="C255" s="40"/>
      <c r="D255" s="40"/>
      <c r="E255" s="40"/>
      <c r="F255" s="41"/>
      <c r="G255" s="42"/>
      <c r="H255" s="42"/>
      <c r="I255" s="42"/>
    </row>
    <row r="256" spans="2:8" ht="7.5" customHeight="1" thickTop="1">
      <c r="B256" s="3"/>
      <c r="C256" s="1"/>
      <c r="D256" s="1"/>
      <c r="E256" s="1"/>
      <c r="F256" s="9"/>
      <c r="G256" s="10"/>
      <c r="H256"/>
    </row>
    <row r="257" spans="2:8" ht="23.25">
      <c r="B257" s="260" t="s">
        <v>59</v>
      </c>
      <c r="C257" s="260"/>
      <c r="D257" s="260"/>
      <c r="E257" s="260"/>
      <c r="F257" s="260"/>
      <c r="G257" s="260"/>
      <c r="H257" s="260"/>
    </row>
    <row r="258" spans="2:8" ht="15">
      <c r="B258" s="3"/>
      <c r="C258" s="1"/>
      <c r="D258" s="1"/>
      <c r="E258" s="1"/>
      <c r="F258" s="9"/>
      <c r="G258" s="10"/>
      <c r="H258"/>
    </row>
    <row r="259" spans="2:8" ht="21">
      <c r="B259" s="50" t="s">
        <v>47</v>
      </c>
      <c r="C259" s="10"/>
      <c r="D259" s="10"/>
      <c r="E259" s="10"/>
      <c r="F259" s="9"/>
      <c r="G259" s="10"/>
      <c r="H259"/>
    </row>
    <row r="260" spans="2:9" ht="153.75" customHeight="1">
      <c r="B260" s="261" t="s">
        <v>143</v>
      </c>
      <c r="C260" s="261"/>
      <c r="D260" s="261"/>
      <c r="E260" s="261"/>
      <c r="F260" s="261"/>
      <c r="G260" s="261"/>
      <c r="H260" s="261"/>
      <c r="I260" s="261"/>
    </row>
    <row r="261" spans="2:8" ht="15">
      <c r="B261" s="3"/>
      <c r="C261" s="10"/>
      <c r="D261" s="10"/>
      <c r="E261" s="10"/>
      <c r="F261" s="9"/>
      <c r="G261" s="10"/>
      <c r="H261"/>
    </row>
    <row r="262" spans="2:9" ht="15.6" customHeight="1" thickBot="1">
      <c r="B262" s="51" t="s">
        <v>48</v>
      </c>
      <c r="C262" s="52" t="s">
        <v>6</v>
      </c>
      <c r="D262" s="52" t="s">
        <v>45</v>
      </c>
      <c r="E262" s="139" t="s">
        <v>60</v>
      </c>
      <c r="F262" s="138"/>
      <c r="G262" s="138"/>
      <c r="H262" s="138"/>
      <c r="I262" s="138"/>
    </row>
    <row r="263" spans="2:9" ht="15.75" customHeight="1" thickTop="1">
      <c r="B263" s="57" t="s">
        <v>55</v>
      </c>
      <c r="C263" s="102"/>
      <c r="D263" s="158">
        <f>_xlfn.IFERROR(C263/$C$270,0)</f>
        <v>0</v>
      </c>
      <c r="E263" s="104"/>
      <c r="F263" s="105"/>
      <c r="G263" s="105"/>
      <c r="H263" s="105"/>
      <c r="I263" s="106"/>
    </row>
    <row r="264" spans="2:9" ht="15.75" customHeight="1">
      <c r="B264" s="57" t="s">
        <v>108</v>
      </c>
      <c r="C264" s="102"/>
      <c r="D264" s="158">
        <f aca="true" t="shared" si="12" ref="D264:D268">_xlfn.IFERROR(C264/$C$270,0)</f>
        <v>0</v>
      </c>
      <c r="E264" s="107"/>
      <c r="F264" s="108"/>
      <c r="G264" s="108"/>
      <c r="H264" s="108"/>
      <c r="I264" s="109"/>
    </row>
    <row r="265" spans="2:9" ht="15.75" customHeight="1">
      <c r="B265" s="57" t="s">
        <v>109</v>
      </c>
      <c r="C265" s="102"/>
      <c r="D265" s="158">
        <f t="shared" si="12"/>
        <v>0</v>
      </c>
      <c r="E265" s="107"/>
      <c r="F265" s="108"/>
      <c r="G265" s="108"/>
      <c r="H265" s="108"/>
      <c r="I265" s="109"/>
    </row>
    <row r="266" spans="2:9" ht="15.75" customHeight="1">
      <c r="B266" s="57" t="s">
        <v>49</v>
      </c>
      <c r="C266" s="102"/>
      <c r="D266" s="158">
        <f t="shared" si="12"/>
        <v>0</v>
      </c>
      <c r="E266" s="107"/>
      <c r="F266" s="108"/>
      <c r="G266" s="108"/>
      <c r="H266" s="108"/>
      <c r="I266" s="109"/>
    </row>
    <row r="267" spans="2:9" ht="15.75" customHeight="1" thickBot="1">
      <c r="B267" s="58" t="s">
        <v>50</v>
      </c>
      <c r="C267" s="103"/>
      <c r="D267" s="159">
        <f t="shared" si="12"/>
        <v>0</v>
      </c>
      <c r="E267" s="110"/>
      <c r="F267" s="111"/>
      <c r="G267" s="111"/>
      <c r="H267" s="111"/>
      <c r="I267" s="112"/>
    </row>
    <row r="268" spans="2:9" ht="17.25" thickBot="1" thickTop="1">
      <c r="B268" s="77" t="s">
        <v>1</v>
      </c>
      <c r="C268" s="160">
        <f>SUM(C263:C267)</f>
        <v>0</v>
      </c>
      <c r="D268" s="161">
        <f t="shared" si="12"/>
        <v>0</v>
      </c>
      <c r="E268" s="80"/>
      <c r="F268" s="80"/>
      <c r="G268" s="80"/>
      <c r="H268" s="77"/>
      <c r="I268" s="81"/>
    </row>
    <row r="269" spans="2:8" ht="13.5" customHeight="1" thickTop="1">
      <c r="B269" s="10"/>
      <c r="C269" s="10"/>
      <c r="D269" s="10"/>
      <c r="E269" s="10"/>
      <c r="F269" s="9"/>
      <c r="G269" s="10"/>
      <c r="H269"/>
    </row>
    <row r="270" spans="2:8" ht="16.5" thickBot="1">
      <c r="B270" s="51" t="s">
        <v>0</v>
      </c>
      <c r="C270" s="162">
        <f>D28</f>
        <v>0</v>
      </c>
      <c r="D270" s="10"/>
      <c r="E270" s="10"/>
      <c r="F270" s="9"/>
      <c r="G270" s="10"/>
      <c r="H270"/>
    </row>
    <row r="271" spans="2:8" ht="16.5" thickTop="1">
      <c r="B271" s="3"/>
      <c r="C271" s="1"/>
      <c r="D271" s="1"/>
      <c r="E271" s="1"/>
      <c r="F271" s="9"/>
      <c r="G271" s="10"/>
      <c r="H271"/>
    </row>
    <row r="272" spans="2:8" ht="16.5" thickBot="1">
      <c r="B272" s="51" t="s">
        <v>96</v>
      </c>
      <c r="C272" s="162" t="str">
        <f>IF(ROUND(C268,2)-ROUND(C270,2)=0,"JA",C268-C270)</f>
        <v>JA</v>
      </c>
      <c r="D272" s="1"/>
      <c r="E272" s="1"/>
      <c r="F272" s="9"/>
      <c r="G272" s="10"/>
      <c r="H272"/>
    </row>
    <row r="273" spans="2:9" ht="17.25" thickBot="1" thickTop="1">
      <c r="B273" s="43"/>
      <c r="C273" s="44"/>
      <c r="D273" s="45"/>
      <c r="E273" s="45"/>
      <c r="F273" s="45"/>
      <c r="G273" s="45"/>
      <c r="H273" s="45"/>
      <c r="I273" s="45"/>
    </row>
    <row r="274" spans="2:8" ht="6.75" customHeight="1" thickTop="1">
      <c r="B274" s="15"/>
      <c r="C274" s="16"/>
      <c r="D274"/>
      <c r="E274"/>
      <c r="F274"/>
      <c r="G274"/>
      <c r="H274"/>
    </row>
    <row r="275" spans="2:8" ht="23.25">
      <c r="B275" s="260" t="s">
        <v>58</v>
      </c>
      <c r="C275" s="260"/>
      <c r="D275" s="260"/>
      <c r="E275" s="260"/>
      <c r="F275" s="260"/>
      <c r="G275" s="260"/>
      <c r="H275" s="260"/>
    </row>
    <row r="276" spans="2:8" ht="15">
      <c r="B276" s="10"/>
      <c r="C276"/>
      <c r="D276"/>
      <c r="E276"/>
      <c r="F276"/>
      <c r="G276" s="10"/>
      <c r="H276"/>
    </row>
    <row r="277" spans="2:8" ht="21">
      <c r="B277" s="50" t="s">
        <v>103</v>
      </c>
      <c r="C277" s="50"/>
      <c r="D277"/>
      <c r="E277"/>
      <c r="F277"/>
      <c r="G277" s="10"/>
      <c r="H277"/>
    </row>
    <row r="278" spans="2:9" ht="154.5" customHeight="1">
      <c r="B278" s="261" t="s">
        <v>192</v>
      </c>
      <c r="C278" s="261"/>
      <c r="D278" s="261"/>
      <c r="E278" s="261"/>
      <c r="F278" s="261"/>
      <c r="G278" s="261"/>
      <c r="H278" s="261"/>
      <c r="I278" s="261"/>
    </row>
    <row r="279" spans="2:8" ht="15">
      <c r="B279" s="10"/>
      <c r="C279"/>
      <c r="D279"/>
      <c r="E279"/>
      <c r="F279"/>
      <c r="G279" s="10"/>
      <c r="H279"/>
    </row>
    <row r="280" spans="2:9" ht="16.5" thickBot="1">
      <c r="B280" s="134" t="s">
        <v>2</v>
      </c>
      <c r="C280" s="184" t="s">
        <v>41</v>
      </c>
      <c r="D280" s="184" t="s">
        <v>116</v>
      </c>
      <c r="E280" s="133" t="s">
        <v>0</v>
      </c>
      <c r="F280" s="185" t="s">
        <v>42</v>
      </c>
      <c r="G280" s="184" t="s">
        <v>60</v>
      </c>
      <c r="H280" s="186"/>
      <c r="I280" s="186"/>
    </row>
    <row r="281" spans="2:9" ht="15.75" customHeight="1" thickTop="1">
      <c r="B281" s="187" t="str">
        <f>Hulpblad!V2</f>
        <v xml:space="preserve"> </v>
      </c>
      <c r="C281" s="262"/>
      <c r="D281" s="191"/>
      <c r="E281" s="192">
        <f>IF(OR(B281="",B281=" "),0,SUMIFS($E$104:$E$118,$B$104:$B$118,$B281)+SUMIFS($E$38:$E$52,$B$38:$B$52,$B281)+SUMIFS($F$60:$F$74,$B$60:$B$74,$B281)+SUMIFS($F$82:$F$96,$B$82:$B$96,$B281)+SUMIFS($C$126:$C$135,$B$126:$B$135,$B281)+SUMIFS($I$183:$I$190,$B$183:$B$190,$B281)+SUMIFS($E$143:$E$151,$B$143:$B$151,$B281)+SUMIFS($F$159:$F$175,$B$159:$B$175,$B281)+SUMIFS($C$198:$C$207,$B$198:$B$207,$B281)+SUMIFS($E$215:$E$230,$B$215:$B$230,$B281)+SUMIFS($F$238:$F$252,$B$238:$B$252,$B281))</f>
        <v>0</v>
      </c>
      <c r="F281" s="192">
        <f aca="true" t="shared" si="13" ref="F281:F290">E281*D281</f>
        <v>0</v>
      </c>
      <c r="G281" s="193"/>
      <c r="H281" s="188"/>
      <c r="I281" s="188"/>
    </row>
    <row r="282" spans="2:9" ht="15.75" customHeight="1">
      <c r="B282" s="189" t="str">
        <f>Hulpblad!V3</f>
        <v xml:space="preserve"> </v>
      </c>
      <c r="C282" s="263"/>
      <c r="D282" s="194"/>
      <c r="E282" s="195">
        <f aca="true" t="shared" si="14" ref="E282:E290">IF(OR(B282="",B282=" "),0,SUMIFS($E$104:$E$118,$B$104:$B$118,$B282)+SUMIFS($E$38:$E$52,$B$38:$B$52,$B282)+SUMIFS($F$60:$F$74,$B$60:$B$74,$B282)+SUMIFS($F$82:$F$96,$B$82:$B$96,$B282)+SUMIFS($C$126:$C$135,$B$126:$B$135,$B282)+SUMIFS($I$183:$I$190,$B$183:$B$190,$B282)+SUMIFS($E$143:$E$151,$B$143:$B$151,$B282)+SUMIFS($F$159:$F$175,$B$159:$B$175,$B282)+SUMIFS($C$198:$C$207,$B$198:$B$207,$B282)+SUMIFS($E$215:$E$230,$B$215:$B$230,$B282)+SUMIFS($F$238:$F$252,$B$238:$B$252,$B282))</f>
        <v>0</v>
      </c>
      <c r="F282" s="195">
        <f t="shared" si="13"/>
        <v>0</v>
      </c>
      <c r="G282" s="196"/>
      <c r="H282" s="190"/>
      <c r="I282" s="190"/>
    </row>
    <row r="283" spans="2:9" ht="15.75" customHeight="1">
      <c r="B283" s="189" t="str">
        <f>Hulpblad!V4</f>
        <v xml:space="preserve"> </v>
      </c>
      <c r="C283" s="264"/>
      <c r="D283" s="194"/>
      <c r="E283" s="195">
        <f t="shared" si="14"/>
        <v>0</v>
      </c>
      <c r="F283" s="195">
        <f t="shared" si="13"/>
        <v>0</v>
      </c>
      <c r="G283" s="196"/>
      <c r="H283" s="190"/>
      <c r="I283" s="190"/>
    </row>
    <row r="284" spans="2:9" ht="15.75" customHeight="1">
      <c r="B284" s="189" t="str">
        <f>Hulpblad!V5</f>
        <v xml:space="preserve"> </v>
      </c>
      <c r="C284" s="264"/>
      <c r="D284" s="194"/>
      <c r="E284" s="195">
        <f t="shared" si="14"/>
        <v>0</v>
      </c>
      <c r="F284" s="195">
        <f t="shared" si="13"/>
        <v>0</v>
      </c>
      <c r="G284" s="196"/>
      <c r="H284" s="190"/>
      <c r="I284" s="190"/>
    </row>
    <row r="285" spans="2:9" ht="15.75" customHeight="1">
      <c r="B285" s="189" t="str">
        <f>Hulpblad!V6</f>
        <v xml:space="preserve"> </v>
      </c>
      <c r="C285" s="263"/>
      <c r="D285" s="194"/>
      <c r="E285" s="195">
        <f t="shared" si="14"/>
        <v>0</v>
      </c>
      <c r="F285" s="195">
        <f t="shared" si="13"/>
        <v>0</v>
      </c>
      <c r="G285" s="196"/>
      <c r="H285" s="190"/>
      <c r="I285" s="190"/>
    </row>
    <row r="286" spans="2:9" ht="15.75" customHeight="1">
      <c r="B286" s="189" t="str">
        <f>Hulpblad!V7</f>
        <v xml:space="preserve"> </v>
      </c>
      <c r="C286" s="263"/>
      <c r="D286" s="194"/>
      <c r="E286" s="195">
        <f t="shared" si="14"/>
        <v>0</v>
      </c>
      <c r="F286" s="195">
        <f t="shared" si="13"/>
        <v>0</v>
      </c>
      <c r="G286" s="196"/>
      <c r="H286" s="190"/>
      <c r="I286" s="190"/>
    </row>
    <row r="287" spans="2:9" ht="15.75" customHeight="1">
      <c r="B287" s="189" t="str">
        <f>Hulpblad!V8</f>
        <v xml:space="preserve"> </v>
      </c>
      <c r="C287" s="263"/>
      <c r="D287" s="194"/>
      <c r="E287" s="195">
        <f t="shared" si="14"/>
        <v>0</v>
      </c>
      <c r="F287" s="195">
        <f t="shared" si="13"/>
        <v>0</v>
      </c>
      <c r="G287" s="196"/>
      <c r="H287" s="190"/>
      <c r="I287" s="190"/>
    </row>
    <row r="288" spans="2:9" ht="15.75" customHeight="1">
      <c r="B288" s="189" t="str">
        <f>Hulpblad!V9</f>
        <v xml:space="preserve"> </v>
      </c>
      <c r="C288" s="264"/>
      <c r="D288" s="194"/>
      <c r="E288" s="195">
        <f t="shared" si="14"/>
        <v>0</v>
      </c>
      <c r="F288" s="195">
        <f t="shared" si="13"/>
        <v>0</v>
      </c>
      <c r="G288" s="196"/>
      <c r="H288" s="190"/>
      <c r="I288" s="190"/>
    </row>
    <row r="289" spans="2:9" ht="15.75" customHeight="1">
      <c r="B289" s="189" t="str">
        <f>Hulpblad!V10</f>
        <v xml:space="preserve"> </v>
      </c>
      <c r="C289" s="264"/>
      <c r="D289" s="194"/>
      <c r="E289" s="195">
        <f t="shared" si="14"/>
        <v>0</v>
      </c>
      <c r="F289" s="195">
        <f t="shared" si="13"/>
        <v>0</v>
      </c>
      <c r="G289" s="196"/>
      <c r="H289" s="190"/>
      <c r="I289" s="190"/>
    </row>
    <row r="290" spans="2:9" ht="15.75" customHeight="1" thickBot="1">
      <c r="B290" s="164" t="str">
        <f>Hulpblad!V11</f>
        <v xml:space="preserve"> </v>
      </c>
      <c r="C290" s="265"/>
      <c r="D290" s="178"/>
      <c r="E290" s="155">
        <f t="shared" si="14"/>
        <v>0</v>
      </c>
      <c r="F290" s="155">
        <f t="shared" si="13"/>
        <v>0</v>
      </c>
      <c r="G290" s="113"/>
      <c r="H290" s="113"/>
      <c r="I290" s="113"/>
    </row>
    <row r="291" spans="2:9" ht="16.5" thickTop="1">
      <c r="B291" s="76" t="s">
        <v>94</v>
      </c>
      <c r="C291" s="78"/>
      <c r="D291" s="78"/>
      <c r="E291" s="163">
        <f>SUBTOTAL(109,$E$281:$E$290)</f>
        <v>0</v>
      </c>
      <c r="F291" s="163">
        <f>SUBTOTAL(109,$F$281:$F$290)</f>
        <v>0</v>
      </c>
      <c r="G291" s="79"/>
      <c r="H291" s="79"/>
      <c r="I291" s="79"/>
    </row>
    <row r="292" spans="2:8" ht="15">
      <c r="B292" s="15"/>
      <c r="C292" s="16"/>
      <c r="D292" s="10"/>
      <c r="E292" s="18"/>
      <c r="F292" s="18"/>
      <c r="G292" s="18"/>
      <c r="H292" s="10"/>
    </row>
    <row r="293" spans="2:8" ht="16.5" thickBot="1">
      <c r="B293" s="51" t="s">
        <v>119</v>
      </c>
      <c r="C293" s="162">
        <f>C263+C266</f>
        <v>0</v>
      </c>
      <c r="D293" s="10"/>
      <c r="E293" s="10"/>
      <c r="F293" s="10"/>
      <c r="G293" s="10"/>
      <c r="H293" s="10"/>
    </row>
    <row r="294" spans="2:8" ht="15" thickTop="1">
      <c r="B294" s="10"/>
      <c r="C294" s="10"/>
      <c r="D294" s="10"/>
      <c r="E294" s="10"/>
      <c r="F294" s="10"/>
      <c r="G294" s="10"/>
      <c r="H294" s="10"/>
    </row>
    <row r="295" spans="2:8" ht="16.5" thickBot="1">
      <c r="B295" s="51" t="s">
        <v>120</v>
      </c>
      <c r="C295" s="162" t="str">
        <f>IF(ROUND($F$291,2)&gt;=ROUND(C263+C266,2),"JA",$F$291-C263-C266)</f>
        <v>JA</v>
      </c>
      <c r="D295" s="10"/>
      <c r="E295" s="10"/>
      <c r="F295" s="10"/>
      <c r="G295" s="10"/>
      <c r="H295" s="10"/>
    </row>
    <row r="296" spans="2:8" ht="15" thickTop="1">
      <c r="B296" s="10"/>
      <c r="C296" s="10"/>
      <c r="D296" s="10"/>
      <c r="E296" s="10"/>
      <c r="F296" s="10"/>
      <c r="G296" s="10"/>
      <c r="H296" s="10"/>
    </row>
    <row r="297" spans="2:8" ht="15">
      <c r="B297" s="10"/>
      <c r="C297" s="10"/>
      <c r="D297" s="10"/>
      <c r="E297" s="10"/>
      <c r="F297" s="10"/>
      <c r="G297" s="10"/>
      <c r="H297" s="10"/>
    </row>
    <row r="298" spans="2:8" ht="15">
      <c r="B298" s="10"/>
      <c r="C298" s="10"/>
      <c r="D298" s="10"/>
      <c r="E298" s="10"/>
      <c r="F298" s="10"/>
      <c r="G298" s="10"/>
      <c r="H298" s="10"/>
    </row>
    <row r="299" spans="2:8" ht="15">
      <c r="B299" s="10"/>
      <c r="C299" s="10"/>
      <c r="D299" s="10"/>
      <c r="E299" s="10"/>
      <c r="F299" s="10"/>
      <c r="G299" s="10"/>
      <c r="H299" s="10"/>
    </row>
    <row r="300" spans="2:8" ht="15">
      <c r="B300" s="10"/>
      <c r="C300" s="10"/>
      <c r="D300" s="10"/>
      <c r="E300" s="10"/>
      <c r="F300" s="10"/>
      <c r="G300" s="10"/>
      <c r="H300" s="10"/>
    </row>
    <row r="301" spans="2:8" ht="15">
      <c r="B301" s="10"/>
      <c r="C301" s="10"/>
      <c r="D301" s="10"/>
      <c r="E301" s="10"/>
      <c r="F301" s="10"/>
      <c r="G301" s="10"/>
      <c r="H301" s="10"/>
    </row>
    <row r="302" spans="2:8" ht="15">
      <c r="B302" s="10"/>
      <c r="C302" s="10"/>
      <c r="D302" s="10"/>
      <c r="E302" s="10"/>
      <c r="F302" s="10"/>
      <c r="G302" s="10"/>
      <c r="H302" s="10"/>
    </row>
    <row r="303" spans="2:8" ht="15">
      <c r="B303" s="10"/>
      <c r="C303" s="10"/>
      <c r="D303" s="10"/>
      <c r="E303" s="10"/>
      <c r="F303" s="10"/>
      <c r="G303" s="10"/>
      <c r="H303" s="10"/>
    </row>
    <row r="304" spans="2:8" ht="15">
      <c r="B304" s="10"/>
      <c r="C304" s="10"/>
      <c r="D304" s="10"/>
      <c r="E304" s="10"/>
      <c r="F304" s="10"/>
      <c r="G304" s="10"/>
      <c r="H304" s="10"/>
    </row>
    <row r="305" spans="2:8" ht="15">
      <c r="B305" s="10"/>
      <c r="C305" s="10"/>
      <c r="D305" s="10"/>
      <c r="E305" s="10"/>
      <c r="F305" s="10"/>
      <c r="G305" s="10"/>
      <c r="H305" s="10"/>
    </row>
    <row r="306" spans="2:8" ht="15">
      <c r="B306" s="10"/>
      <c r="C306" s="10"/>
      <c r="D306" s="10"/>
      <c r="E306" s="10"/>
      <c r="F306" s="10"/>
      <c r="G306" s="10"/>
      <c r="H306" s="10"/>
    </row>
    <row r="307" spans="2:8" ht="15">
      <c r="B307" s="10"/>
      <c r="C307" s="10"/>
      <c r="D307" s="10"/>
      <c r="E307" s="10"/>
      <c r="F307" s="10"/>
      <c r="G307" s="10"/>
      <c r="H307" s="10"/>
    </row>
    <row r="308" spans="2:8" ht="15">
      <c r="B308" s="10"/>
      <c r="C308" s="10"/>
      <c r="D308" s="10"/>
      <c r="E308" s="10"/>
      <c r="F308" s="10"/>
      <c r="G308" s="10"/>
      <c r="H308" s="10"/>
    </row>
    <row r="309" spans="2:8" ht="15">
      <c r="B309" s="10"/>
      <c r="C309" s="10"/>
      <c r="D309" s="10"/>
      <c r="E309" s="10"/>
      <c r="F309" s="10"/>
      <c r="G309" s="10"/>
      <c r="H309" s="10"/>
    </row>
    <row r="310" spans="2:8" ht="15">
      <c r="B310" s="10"/>
      <c r="C310" s="10"/>
      <c r="D310" s="10"/>
      <c r="E310" s="10"/>
      <c r="F310" s="10"/>
      <c r="G310" s="10"/>
      <c r="H310" s="10"/>
    </row>
    <row r="311" spans="2:8" ht="15">
      <c r="B311" s="10"/>
      <c r="C311" s="10"/>
      <c r="D311" s="10"/>
      <c r="E311" s="10"/>
      <c r="F311" s="10"/>
      <c r="G311" s="10"/>
      <c r="H311" s="10"/>
    </row>
    <row r="312" spans="2:8" ht="15">
      <c r="B312" s="10"/>
      <c r="C312" s="10"/>
      <c r="D312" s="10"/>
      <c r="E312" s="10"/>
      <c r="F312" s="10"/>
      <c r="G312" s="10"/>
      <c r="H312" s="10"/>
    </row>
    <row r="313" spans="2:8" ht="15">
      <c r="B313" s="10"/>
      <c r="C313" s="10"/>
      <c r="D313" s="10"/>
      <c r="E313" s="10"/>
      <c r="F313" s="10"/>
      <c r="G313" s="10"/>
      <c r="H313" s="10"/>
    </row>
    <row r="314" spans="2:8" ht="15">
      <c r="B314" s="10"/>
      <c r="C314" s="10"/>
      <c r="D314" s="10"/>
      <c r="E314" s="10"/>
      <c r="F314" s="10"/>
      <c r="G314" s="10"/>
      <c r="H314" s="10"/>
    </row>
    <row r="315" spans="2:8" ht="15">
      <c r="B315" s="10"/>
      <c r="C315" s="10"/>
      <c r="D315" s="10"/>
      <c r="E315" s="10"/>
      <c r="F315" s="10"/>
      <c r="G315" s="10"/>
      <c r="H315" s="10"/>
    </row>
    <row r="316" spans="2:8" ht="15">
      <c r="B316" s="10"/>
      <c r="C316" s="10"/>
      <c r="D316" s="10"/>
      <c r="E316" s="10"/>
      <c r="F316" s="10"/>
      <c r="G316" s="10"/>
      <c r="H316" s="10"/>
    </row>
    <row r="317" spans="2:8" ht="15">
      <c r="B317" s="10"/>
      <c r="C317" s="10"/>
      <c r="D317" s="10"/>
      <c r="E317" s="10"/>
      <c r="F317" s="10"/>
      <c r="G317" s="10"/>
      <c r="H317" s="10"/>
    </row>
    <row r="318" spans="2:8" ht="15">
      <c r="B318" s="10"/>
      <c r="C318" s="10"/>
      <c r="D318" s="10"/>
      <c r="E318" s="10"/>
      <c r="F318" s="10"/>
      <c r="G318" s="10"/>
      <c r="H318" s="10"/>
    </row>
    <row r="319" spans="2:8" ht="15">
      <c r="B319" s="10"/>
      <c r="C319" s="10"/>
      <c r="D319" s="10"/>
      <c r="E319" s="10"/>
      <c r="F319" s="10"/>
      <c r="G319" s="10"/>
      <c r="H319" s="10"/>
    </row>
    <row r="320" spans="2:8" ht="15">
      <c r="B320" s="10"/>
      <c r="C320" s="10"/>
      <c r="D320" s="10"/>
      <c r="E320" s="10"/>
      <c r="F320" s="10"/>
      <c r="G320" s="10"/>
      <c r="H320" s="10"/>
    </row>
    <row r="321" spans="2:8" ht="15">
      <c r="B321" s="10"/>
      <c r="C321" s="10"/>
      <c r="D321" s="10"/>
      <c r="E321" s="10"/>
      <c r="F321" s="10"/>
      <c r="G321" s="10"/>
      <c r="H321" s="10"/>
    </row>
    <row r="322" spans="2:8" ht="15">
      <c r="B322" s="10"/>
      <c r="C322" s="10"/>
      <c r="D322" s="10"/>
      <c r="E322" s="10"/>
      <c r="F322" s="10"/>
      <c r="G322" s="10"/>
      <c r="H322" s="10"/>
    </row>
    <row r="323" spans="2:8" ht="15">
      <c r="B323" s="10"/>
      <c r="C323" s="10"/>
      <c r="D323" s="10"/>
      <c r="E323" s="10"/>
      <c r="F323" s="10"/>
      <c r="G323" s="10"/>
      <c r="H323" s="10"/>
    </row>
    <row r="324" spans="2:8" ht="15">
      <c r="B324" s="10"/>
      <c r="C324" s="10"/>
      <c r="D324" s="10"/>
      <c r="E324" s="10"/>
      <c r="F324" s="10"/>
      <c r="G324" s="10"/>
      <c r="H324" s="10"/>
    </row>
    <row r="325" spans="2:8" ht="15">
      <c r="B325" s="10"/>
      <c r="C325" s="10"/>
      <c r="D325" s="10"/>
      <c r="E325" s="10"/>
      <c r="F325" s="10"/>
      <c r="G325" s="10"/>
      <c r="H325" s="10"/>
    </row>
    <row r="326" spans="2:8" ht="15">
      <c r="B326" s="10"/>
      <c r="C326" s="10"/>
      <c r="D326" s="10"/>
      <c r="E326" s="10"/>
      <c r="F326" s="10"/>
      <c r="G326" s="10"/>
      <c r="H326" s="10"/>
    </row>
    <row r="327" spans="2:8" ht="15">
      <c r="B327" s="10"/>
      <c r="C327" s="10"/>
      <c r="D327" s="10"/>
      <c r="E327" s="10"/>
      <c r="F327" s="10"/>
      <c r="G327" s="10"/>
      <c r="H327" s="10"/>
    </row>
    <row r="328" spans="2:8" ht="15">
      <c r="B328" s="10"/>
      <c r="C328" s="10"/>
      <c r="D328" s="10"/>
      <c r="E328" s="10"/>
      <c r="F328" s="10"/>
      <c r="G328" s="10"/>
      <c r="H328" s="10"/>
    </row>
    <row r="329" spans="2:8" ht="15">
      <c r="B329" s="10"/>
      <c r="C329" s="10"/>
      <c r="D329" s="10"/>
      <c r="E329" s="10"/>
      <c r="F329" s="10"/>
      <c r="G329" s="10"/>
      <c r="H329" s="10"/>
    </row>
    <row r="330" spans="2:8" ht="15">
      <c r="B330" s="10"/>
      <c r="C330" s="10"/>
      <c r="D330" s="10"/>
      <c r="E330" s="10"/>
      <c r="F330" s="10"/>
      <c r="G330" s="10"/>
      <c r="H330" s="10"/>
    </row>
    <row r="331" spans="2:8" ht="15">
      <c r="B331" s="10"/>
      <c r="C331" s="10"/>
      <c r="D331" s="10"/>
      <c r="E331" s="10"/>
      <c r="F331" s="10"/>
      <c r="G331" s="10"/>
      <c r="H331" s="10"/>
    </row>
    <row r="332" spans="2:8" ht="15">
      <c r="B332" s="10"/>
      <c r="C332" s="10"/>
      <c r="D332" s="10"/>
      <c r="E332" s="10"/>
      <c r="F332" s="10"/>
      <c r="G332" s="10"/>
      <c r="H332" s="10"/>
    </row>
    <row r="333" spans="2:8" ht="15">
      <c r="B333" s="10"/>
      <c r="C333" s="10"/>
      <c r="D333" s="10"/>
      <c r="E333" s="10"/>
      <c r="F333" s="10"/>
      <c r="G333" s="10"/>
      <c r="H333" s="10"/>
    </row>
    <row r="334" spans="2:8" ht="15">
      <c r="B334" s="10"/>
      <c r="C334" s="10"/>
      <c r="D334" s="10"/>
      <c r="E334" s="10"/>
      <c r="F334" s="10"/>
      <c r="G334" s="10"/>
      <c r="H334" s="10"/>
    </row>
    <row r="335" spans="2:8" ht="15">
      <c r="B335" s="10"/>
      <c r="C335" s="10"/>
      <c r="D335" s="10"/>
      <c r="E335" s="10"/>
      <c r="F335" s="10"/>
      <c r="G335" s="10"/>
      <c r="H335" s="10"/>
    </row>
    <row r="336" spans="2:8" ht="15">
      <c r="B336" s="10"/>
      <c r="C336" s="10"/>
      <c r="D336" s="10"/>
      <c r="E336" s="10"/>
      <c r="F336" s="10"/>
      <c r="G336" s="10"/>
      <c r="H336" s="10"/>
    </row>
    <row r="337" spans="2:8" ht="15">
      <c r="B337" s="10"/>
      <c r="C337" s="10"/>
      <c r="D337" s="10"/>
      <c r="E337" s="10"/>
      <c r="F337" s="10"/>
      <c r="G337" s="10"/>
      <c r="H337" s="10"/>
    </row>
    <row r="338" spans="2:8" ht="15">
      <c r="B338" s="10"/>
      <c r="C338" s="10"/>
      <c r="D338" s="10"/>
      <c r="E338" s="10"/>
      <c r="F338" s="10"/>
      <c r="G338" s="10"/>
      <c r="H338" s="10"/>
    </row>
    <row r="339" spans="2:8" ht="15">
      <c r="B339" s="10"/>
      <c r="C339" s="10"/>
      <c r="D339" s="10"/>
      <c r="E339" s="10"/>
      <c r="F339" s="10"/>
      <c r="G339" s="10"/>
      <c r="H339" s="10"/>
    </row>
    <row r="340" spans="2:8" ht="15">
      <c r="B340" s="10"/>
      <c r="C340" s="10"/>
      <c r="D340" s="10"/>
      <c r="E340" s="10"/>
      <c r="F340" s="10"/>
      <c r="G340" s="10"/>
      <c r="H340" s="10"/>
    </row>
    <row r="341" spans="2:8" ht="15">
      <c r="B341" s="10"/>
      <c r="C341" s="10"/>
      <c r="D341" s="10"/>
      <c r="E341" s="10"/>
      <c r="F341" s="10"/>
      <c r="G341" s="10"/>
      <c r="H341" s="10"/>
    </row>
    <row r="342" spans="2:8" ht="15">
      <c r="B342" s="10"/>
      <c r="C342" s="10"/>
      <c r="D342" s="10"/>
      <c r="E342" s="10"/>
      <c r="F342" s="10"/>
      <c r="G342" s="10"/>
      <c r="H342" s="10"/>
    </row>
    <row r="343" spans="2:8" ht="15">
      <c r="B343" s="10"/>
      <c r="C343" s="10"/>
      <c r="D343" s="10"/>
      <c r="E343" s="10"/>
      <c r="F343" s="10"/>
      <c r="G343" s="10"/>
      <c r="H343" s="10"/>
    </row>
    <row r="344" spans="2:8" ht="15">
      <c r="B344" s="10"/>
      <c r="C344" s="10"/>
      <c r="D344" s="10"/>
      <c r="E344" s="10"/>
      <c r="F344" s="10"/>
      <c r="G344" s="10"/>
      <c r="H344" s="10"/>
    </row>
    <row r="345" spans="2:8" ht="15">
      <c r="B345" s="10"/>
      <c r="C345" s="10"/>
      <c r="D345" s="10"/>
      <c r="E345" s="10"/>
      <c r="F345" s="10"/>
      <c r="G345" s="10"/>
      <c r="H345" s="10"/>
    </row>
    <row r="346" spans="2:8" ht="15">
      <c r="B346" s="10"/>
      <c r="C346" s="10"/>
      <c r="D346" s="10"/>
      <c r="E346" s="10"/>
      <c r="F346" s="10"/>
      <c r="G346" s="10"/>
      <c r="H346" s="10"/>
    </row>
    <row r="347" spans="2:8" ht="15">
      <c r="B347" s="10"/>
      <c r="C347" s="10"/>
      <c r="D347" s="10"/>
      <c r="E347" s="10"/>
      <c r="F347" s="10"/>
      <c r="G347" s="10"/>
      <c r="H347" s="10"/>
    </row>
    <row r="348" spans="2:8" ht="15">
      <c r="B348" s="10"/>
      <c r="C348" s="10"/>
      <c r="D348" s="10"/>
      <c r="E348" s="10"/>
      <c r="F348" s="10"/>
      <c r="G348" s="10"/>
      <c r="H348" s="10"/>
    </row>
    <row r="349" spans="2:8" ht="15">
      <c r="B349" s="10"/>
      <c r="C349" s="10"/>
      <c r="D349" s="10"/>
      <c r="E349" s="10"/>
      <c r="F349" s="10"/>
      <c r="G349" s="10"/>
      <c r="H349" s="10"/>
    </row>
    <row r="350" spans="2:8" ht="15">
      <c r="B350" s="10"/>
      <c r="C350" s="10"/>
      <c r="D350" s="10"/>
      <c r="E350" s="10"/>
      <c r="F350" s="10"/>
      <c r="G350" s="10"/>
      <c r="H350" s="10"/>
    </row>
    <row r="351" spans="2:8" ht="15">
      <c r="B351" s="10"/>
      <c r="C351" s="10"/>
      <c r="D351" s="10"/>
      <c r="E351" s="10"/>
      <c r="F351" s="10"/>
      <c r="G351" s="10"/>
      <c r="H351" s="10"/>
    </row>
    <row r="352" spans="2:8" ht="15">
      <c r="B352" s="10"/>
      <c r="C352" s="10"/>
      <c r="D352" s="10"/>
      <c r="E352" s="10"/>
      <c r="F352" s="10"/>
      <c r="G352" s="10"/>
      <c r="H352" s="10"/>
    </row>
    <row r="353" spans="2:8" ht="15">
      <c r="B353" s="10"/>
      <c r="C353" s="10"/>
      <c r="D353" s="10"/>
      <c r="E353" s="10"/>
      <c r="F353" s="10"/>
      <c r="G353" s="10"/>
      <c r="H353" s="10"/>
    </row>
    <row r="354" spans="2:8" ht="15">
      <c r="B354" s="10"/>
      <c r="C354" s="10"/>
      <c r="D354" s="10"/>
      <c r="E354" s="10"/>
      <c r="F354" s="10"/>
      <c r="G354" s="10"/>
      <c r="H354" s="10"/>
    </row>
    <row r="355" spans="2:8" ht="15">
      <c r="B355" s="10"/>
      <c r="C355" s="10"/>
      <c r="D355" s="10"/>
      <c r="E355" s="10"/>
      <c r="F355" s="10"/>
      <c r="G355" s="10"/>
      <c r="H355" s="10"/>
    </row>
    <row r="356" spans="2:8" ht="15">
      <c r="B356" s="10"/>
      <c r="C356" s="10"/>
      <c r="D356" s="10"/>
      <c r="E356" s="10"/>
      <c r="F356" s="10"/>
      <c r="G356" s="10"/>
      <c r="H356" s="10"/>
    </row>
    <row r="357" spans="2:8" ht="15">
      <c r="B357" s="10"/>
      <c r="C357" s="10"/>
      <c r="D357" s="10"/>
      <c r="E357" s="10"/>
      <c r="F357" s="10"/>
      <c r="G357" s="10"/>
      <c r="H357" s="10"/>
    </row>
    <row r="358" spans="2:8" ht="15">
      <c r="B358" s="10"/>
      <c r="C358" s="10"/>
      <c r="D358" s="10"/>
      <c r="E358" s="10"/>
      <c r="F358" s="10"/>
      <c r="G358" s="10"/>
      <c r="H358" s="10"/>
    </row>
    <row r="359" spans="2:8" ht="15">
      <c r="B359" s="10"/>
      <c r="C359" s="10"/>
      <c r="D359" s="10"/>
      <c r="E359" s="10"/>
      <c r="F359" s="10"/>
      <c r="G359" s="10"/>
      <c r="H359" s="10"/>
    </row>
    <row r="360" spans="2:8" ht="15">
      <c r="B360" s="10"/>
      <c r="C360" s="10"/>
      <c r="D360" s="10"/>
      <c r="E360" s="10"/>
      <c r="F360" s="10"/>
      <c r="G360" s="10"/>
      <c r="H360" s="10"/>
    </row>
    <row r="361" spans="2:8" ht="15">
      <c r="B361" s="10"/>
      <c r="C361" s="10"/>
      <c r="D361" s="10"/>
      <c r="E361" s="10"/>
      <c r="F361" s="10"/>
      <c r="G361" s="10"/>
      <c r="H361" s="10"/>
    </row>
    <row r="362" spans="2:8" ht="15">
      <c r="B362" s="10"/>
      <c r="C362" s="10"/>
      <c r="D362" s="10"/>
      <c r="E362" s="10"/>
      <c r="F362" s="10"/>
      <c r="G362" s="10"/>
      <c r="H362" s="10"/>
    </row>
    <row r="363" spans="2:8" ht="15">
      <c r="B363" s="10"/>
      <c r="C363" s="10"/>
      <c r="D363" s="10"/>
      <c r="E363" s="10"/>
      <c r="F363" s="10"/>
      <c r="G363" s="10"/>
      <c r="H363" s="10"/>
    </row>
    <row r="364" spans="2:8" ht="15">
      <c r="B364" s="10"/>
      <c r="C364" s="10"/>
      <c r="D364" s="10"/>
      <c r="E364" s="10"/>
      <c r="F364" s="10"/>
      <c r="G364" s="10"/>
      <c r="H364" s="10"/>
    </row>
    <row r="365" spans="2:8" ht="15">
      <c r="B365" s="10"/>
      <c r="C365" s="10"/>
      <c r="D365" s="10"/>
      <c r="E365" s="10"/>
      <c r="F365" s="10"/>
      <c r="G365" s="10"/>
      <c r="H365" s="10"/>
    </row>
    <row r="366" spans="2:8" ht="15">
      <c r="B366" s="10"/>
      <c r="C366" s="10"/>
      <c r="D366" s="10"/>
      <c r="E366" s="10"/>
      <c r="F366" s="10"/>
      <c r="G366" s="10"/>
      <c r="H366" s="10"/>
    </row>
    <row r="367" spans="2:8" ht="15">
      <c r="B367" s="10"/>
      <c r="C367" s="10"/>
      <c r="D367" s="10"/>
      <c r="E367" s="10"/>
      <c r="F367" s="10"/>
      <c r="G367" s="10"/>
      <c r="H367" s="10"/>
    </row>
    <row r="368" spans="2:8" ht="15">
      <c r="B368" s="10"/>
      <c r="C368" s="10"/>
      <c r="D368" s="10"/>
      <c r="E368" s="10"/>
      <c r="F368" s="10"/>
      <c r="G368" s="10"/>
      <c r="H368" s="10"/>
    </row>
    <row r="369" spans="2:8" ht="15">
      <c r="B369" s="10"/>
      <c r="C369" s="10"/>
      <c r="D369" s="10"/>
      <c r="E369" s="10"/>
      <c r="F369" s="10"/>
      <c r="G369" s="10"/>
      <c r="H369" s="10"/>
    </row>
    <row r="370" spans="2:8" ht="15">
      <c r="B370" s="10"/>
      <c r="C370" s="10"/>
      <c r="D370" s="10"/>
      <c r="E370" s="10"/>
      <c r="F370" s="10"/>
      <c r="G370" s="10"/>
      <c r="H370" s="10"/>
    </row>
    <row r="371" spans="2:8" ht="15">
      <c r="B371" s="10"/>
      <c r="C371" s="10"/>
      <c r="D371" s="10"/>
      <c r="E371" s="10"/>
      <c r="F371" s="10"/>
      <c r="G371" s="10"/>
      <c r="H371" s="10"/>
    </row>
    <row r="372" spans="2:8" ht="15">
      <c r="B372" s="10"/>
      <c r="C372" s="10"/>
      <c r="D372" s="10"/>
      <c r="E372" s="10"/>
      <c r="F372" s="10"/>
      <c r="G372" s="10"/>
      <c r="H372" s="10"/>
    </row>
    <row r="373" spans="2:8" ht="15">
      <c r="B373" s="10"/>
      <c r="C373" s="10"/>
      <c r="D373" s="10"/>
      <c r="E373" s="10"/>
      <c r="F373" s="10"/>
      <c r="G373" s="10"/>
      <c r="H373" s="10"/>
    </row>
    <row r="374" spans="2:8" ht="15">
      <c r="B374" s="10"/>
      <c r="C374" s="10"/>
      <c r="D374" s="10"/>
      <c r="E374" s="10"/>
      <c r="F374" s="10"/>
      <c r="G374" s="10"/>
      <c r="H374" s="10"/>
    </row>
    <row r="375" spans="2:8" ht="15">
      <c r="B375" s="10"/>
      <c r="C375" s="10"/>
      <c r="D375" s="10"/>
      <c r="E375" s="10"/>
      <c r="F375" s="10"/>
      <c r="G375" s="10"/>
      <c r="H375" s="10"/>
    </row>
    <row r="376" spans="2:8" ht="15">
      <c r="B376" s="10"/>
      <c r="C376" s="10"/>
      <c r="D376" s="10"/>
      <c r="E376" s="10"/>
      <c r="F376" s="10"/>
      <c r="G376" s="10"/>
      <c r="H376" s="10"/>
    </row>
    <row r="377" spans="2:8" ht="15">
      <c r="B377" s="10"/>
      <c r="C377" s="10"/>
      <c r="D377" s="10"/>
      <c r="E377" s="10"/>
      <c r="F377" s="10"/>
      <c r="G377" s="10"/>
      <c r="H377" s="10"/>
    </row>
    <row r="378" spans="2:8" ht="15">
      <c r="B378" s="10"/>
      <c r="C378" s="10"/>
      <c r="D378" s="10"/>
      <c r="E378" s="10"/>
      <c r="F378" s="10"/>
      <c r="G378" s="10"/>
      <c r="H378" s="10"/>
    </row>
    <row r="379" spans="2:8" ht="15">
      <c r="B379" s="10"/>
      <c r="C379" s="10"/>
      <c r="D379" s="10"/>
      <c r="E379" s="10"/>
      <c r="F379" s="10"/>
      <c r="G379" s="10"/>
      <c r="H379" s="10"/>
    </row>
    <row r="380" spans="2:8" ht="15">
      <c r="B380" s="10"/>
      <c r="C380" s="10"/>
      <c r="D380" s="10"/>
      <c r="E380" s="10"/>
      <c r="F380" s="10"/>
      <c r="G380" s="10"/>
      <c r="H380" s="10"/>
    </row>
    <row r="381" spans="2:8" ht="15">
      <c r="B381" s="10"/>
      <c r="C381" s="10"/>
      <c r="D381" s="10"/>
      <c r="E381" s="10"/>
      <c r="F381" s="10"/>
      <c r="G381" s="10"/>
      <c r="H381" s="10"/>
    </row>
    <row r="382" spans="2:8" ht="15">
      <c r="B382" s="10"/>
      <c r="C382" s="10"/>
      <c r="D382" s="10"/>
      <c r="E382" s="10"/>
      <c r="F382" s="10"/>
      <c r="G382" s="10"/>
      <c r="H382" s="10"/>
    </row>
    <row r="383" spans="2:8" ht="15">
      <c r="B383" s="10"/>
      <c r="C383" s="10"/>
      <c r="D383" s="10"/>
      <c r="E383" s="10"/>
      <c r="F383" s="10"/>
      <c r="G383" s="10"/>
      <c r="H383" s="10"/>
    </row>
    <row r="384" spans="2:8" ht="15">
      <c r="B384" s="10"/>
      <c r="C384" s="10"/>
      <c r="D384" s="10"/>
      <c r="E384" s="10"/>
      <c r="F384" s="10"/>
      <c r="G384" s="10"/>
      <c r="H384" s="10"/>
    </row>
    <row r="385" spans="2:8" ht="15">
      <c r="B385" s="10"/>
      <c r="C385" s="10"/>
      <c r="D385" s="10"/>
      <c r="E385" s="10"/>
      <c r="F385" s="10"/>
      <c r="G385" s="10"/>
      <c r="H385" s="10"/>
    </row>
    <row r="386" spans="2:8" ht="15">
      <c r="B386" s="10"/>
      <c r="C386" s="10"/>
      <c r="D386" s="10"/>
      <c r="E386" s="10"/>
      <c r="F386" s="10"/>
      <c r="G386" s="10"/>
      <c r="H386" s="10"/>
    </row>
    <row r="387" spans="2:8" ht="15">
      <c r="B387" s="10"/>
      <c r="C387" s="10"/>
      <c r="D387" s="10"/>
      <c r="E387" s="10"/>
      <c r="F387" s="10"/>
      <c r="G387" s="10"/>
      <c r="H387" s="10"/>
    </row>
    <row r="388" spans="2:8" ht="15">
      <c r="B388" s="10"/>
      <c r="C388" s="10"/>
      <c r="D388" s="10"/>
      <c r="E388" s="10"/>
      <c r="F388" s="10"/>
      <c r="G388" s="10"/>
      <c r="H388" s="10"/>
    </row>
    <row r="389" spans="2:8" ht="15">
      <c r="B389" s="10"/>
      <c r="C389" s="10"/>
      <c r="D389" s="10"/>
      <c r="E389" s="10"/>
      <c r="F389" s="10"/>
      <c r="G389" s="10"/>
      <c r="H389" s="10"/>
    </row>
    <row r="390" spans="2:8" ht="15">
      <c r="B390" s="10"/>
      <c r="C390" s="10"/>
      <c r="D390" s="10"/>
      <c r="E390" s="10"/>
      <c r="F390" s="10"/>
      <c r="G390" s="10"/>
      <c r="H390" s="10"/>
    </row>
    <row r="391" spans="2:8" ht="15">
      <c r="B391" s="10"/>
      <c r="C391" s="10"/>
      <c r="D391" s="10"/>
      <c r="E391" s="10"/>
      <c r="F391" s="10"/>
      <c r="G391" s="10"/>
      <c r="H391" s="10"/>
    </row>
    <row r="392" spans="2:8" ht="15">
      <c r="B392" s="10"/>
      <c r="C392" s="10"/>
      <c r="D392" s="10"/>
      <c r="E392" s="10"/>
      <c r="F392" s="10"/>
      <c r="G392" s="10"/>
      <c r="H392" s="10"/>
    </row>
    <row r="393" spans="2:8" ht="15">
      <c r="B393" s="10"/>
      <c r="C393" s="10"/>
      <c r="D393" s="10"/>
      <c r="E393" s="10"/>
      <c r="F393" s="10"/>
      <c r="G393" s="10"/>
      <c r="H393" s="10"/>
    </row>
    <row r="394" spans="2:8" ht="15">
      <c r="B394" s="10"/>
      <c r="C394" s="10"/>
      <c r="D394" s="10"/>
      <c r="E394" s="10"/>
      <c r="F394" s="10"/>
      <c r="G394" s="10"/>
      <c r="H394" s="10"/>
    </row>
    <row r="395" spans="2:8" ht="15">
      <c r="B395" s="10"/>
      <c r="C395" s="10"/>
      <c r="D395" s="10"/>
      <c r="E395" s="10"/>
      <c r="F395" s="10"/>
      <c r="G395" s="10"/>
      <c r="H395" s="10"/>
    </row>
    <row r="396" spans="2:8" ht="15">
      <c r="B396" s="10"/>
      <c r="C396" s="10"/>
      <c r="D396" s="10"/>
      <c r="E396" s="10"/>
      <c r="F396" s="10"/>
      <c r="G396" s="10"/>
      <c r="H396" s="10"/>
    </row>
    <row r="397" spans="2:8" ht="15">
      <c r="B397" s="10"/>
      <c r="C397" s="10"/>
      <c r="D397" s="10"/>
      <c r="E397" s="10"/>
      <c r="F397" s="10"/>
      <c r="G397" s="10"/>
      <c r="H397" s="10"/>
    </row>
    <row r="398" spans="2:8" ht="15">
      <c r="B398" s="10"/>
      <c r="C398" s="10"/>
      <c r="D398" s="10"/>
      <c r="E398" s="10"/>
      <c r="F398" s="10"/>
      <c r="G398" s="10"/>
      <c r="H398" s="10"/>
    </row>
    <row r="399" spans="2:8" ht="15">
      <c r="B399" s="10"/>
      <c r="C399" s="10"/>
      <c r="D399" s="10"/>
      <c r="E399" s="10"/>
      <c r="F399" s="10"/>
      <c r="G399" s="10"/>
      <c r="H399" s="10"/>
    </row>
    <row r="400" spans="2:8" ht="15">
      <c r="B400" s="10"/>
      <c r="C400" s="10"/>
      <c r="D400" s="10"/>
      <c r="E400" s="10"/>
      <c r="F400" s="10"/>
      <c r="G400" s="10"/>
      <c r="H400" s="10"/>
    </row>
    <row r="401" spans="2:8" ht="15">
      <c r="B401" s="10"/>
      <c r="C401" s="10"/>
      <c r="D401" s="10"/>
      <c r="E401" s="10"/>
      <c r="F401" s="10"/>
      <c r="G401" s="10"/>
      <c r="H401" s="10"/>
    </row>
    <row r="402" spans="2:8" ht="15">
      <c r="B402" s="10"/>
      <c r="C402" s="10"/>
      <c r="D402" s="10"/>
      <c r="E402" s="10"/>
      <c r="F402" s="10"/>
      <c r="G402" s="10"/>
      <c r="H402" s="10"/>
    </row>
    <row r="403" spans="2:8" ht="15">
      <c r="B403" s="10"/>
      <c r="C403" s="10"/>
      <c r="D403" s="10"/>
      <c r="E403" s="10"/>
      <c r="F403" s="10"/>
      <c r="G403" s="10"/>
      <c r="H403" s="10"/>
    </row>
    <row r="404" spans="2:8" ht="15">
      <c r="B404" s="10"/>
      <c r="C404" s="10"/>
      <c r="D404" s="10"/>
      <c r="E404" s="10"/>
      <c r="F404" s="10"/>
      <c r="G404" s="10"/>
      <c r="H404" s="10"/>
    </row>
    <row r="405" spans="2:8" ht="15">
      <c r="B405" s="10"/>
      <c r="C405" s="10"/>
      <c r="D405" s="10"/>
      <c r="E405" s="10"/>
      <c r="F405" s="10"/>
      <c r="G405" s="10"/>
      <c r="H405" s="10"/>
    </row>
    <row r="406" spans="2:8" ht="15">
      <c r="B406" s="10"/>
      <c r="C406" s="10"/>
      <c r="D406" s="10"/>
      <c r="E406" s="10"/>
      <c r="F406" s="10"/>
      <c r="G406" s="10"/>
      <c r="H406" s="10"/>
    </row>
    <row r="407" spans="2:8" ht="15">
      <c r="B407" s="10"/>
      <c r="C407" s="10"/>
      <c r="D407" s="10"/>
      <c r="E407" s="10"/>
      <c r="F407" s="10"/>
      <c r="G407" s="10"/>
      <c r="H407" s="10"/>
    </row>
    <row r="408" spans="2:8" ht="15">
      <c r="B408" s="10"/>
      <c r="C408" s="10"/>
      <c r="D408" s="10"/>
      <c r="E408" s="10"/>
      <c r="F408" s="10"/>
      <c r="G408" s="10"/>
      <c r="H408" s="10"/>
    </row>
    <row r="409" spans="2:8" ht="15">
      <c r="B409" s="10"/>
      <c r="C409" s="10"/>
      <c r="D409" s="10"/>
      <c r="E409" s="10"/>
      <c r="F409" s="10"/>
      <c r="G409" s="10"/>
      <c r="H409" s="10"/>
    </row>
    <row r="410" spans="2:8" ht="15">
      <c r="B410" s="10"/>
      <c r="C410" s="10"/>
      <c r="D410" s="10"/>
      <c r="E410" s="10"/>
      <c r="F410" s="10"/>
      <c r="G410" s="10"/>
      <c r="H410" s="10"/>
    </row>
    <row r="411" spans="2:8" ht="15">
      <c r="B411" s="10"/>
      <c r="C411" s="10"/>
      <c r="D411" s="10"/>
      <c r="E411" s="10"/>
      <c r="F411" s="10"/>
      <c r="G411" s="10"/>
      <c r="H411" s="10"/>
    </row>
    <row r="412" spans="2:8" ht="15">
      <c r="B412" s="10"/>
      <c r="C412" s="10"/>
      <c r="D412" s="10"/>
      <c r="E412" s="10"/>
      <c r="F412" s="10"/>
      <c r="G412" s="10"/>
      <c r="H412" s="10"/>
    </row>
    <row r="413" spans="2:8" ht="15">
      <c r="B413" s="10"/>
      <c r="C413" s="10"/>
      <c r="D413" s="10"/>
      <c r="E413" s="10"/>
      <c r="F413" s="10"/>
      <c r="G413" s="10"/>
      <c r="H413" s="10"/>
    </row>
    <row r="414" spans="2:8" ht="15">
      <c r="B414" s="10"/>
      <c r="C414" s="10"/>
      <c r="D414" s="10"/>
      <c r="E414" s="10"/>
      <c r="F414" s="10"/>
      <c r="G414" s="10"/>
      <c r="H414" s="10"/>
    </row>
    <row r="415" spans="2:8" ht="15">
      <c r="B415" s="10"/>
      <c r="C415" s="10"/>
      <c r="D415" s="10"/>
      <c r="E415" s="10"/>
      <c r="F415" s="10"/>
      <c r="G415" s="10"/>
      <c r="H415" s="10"/>
    </row>
    <row r="416" spans="2:8" ht="15">
      <c r="B416" s="10"/>
      <c r="C416" s="10"/>
      <c r="D416" s="10"/>
      <c r="E416" s="10"/>
      <c r="F416" s="10"/>
      <c r="G416" s="10"/>
      <c r="H416" s="10"/>
    </row>
    <row r="417" spans="2:8" ht="15">
      <c r="B417" s="10"/>
      <c r="C417" s="10"/>
      <c r="D417" s="10"/>
      <c r="E417" s="10"/>
      <c r="F417" s="10"/>
      <c r="G417" s="10"/>
      <c r="H417" s="10"/>
    </row>
    <row r="418" spans="2:8" ht="15">
      <c r="B418" s="10"/>
      <c r="C418" s="10"/>
      <c r="D418" s="10"/>
      <c r="E418" s="10"/>
      <c r="F418" s="10"/>
      <c r="G418" s="10"/>
      <c r="H418" s="10"/>
    </row>
    <row r="419" spans="2:8" ht="15">
      <c r="B419" s="10"/>
      <c r="C419" s="10"/>
      <c r="D419" s="10"/>
      <c r="E419" s="10"/>
      <c r="F419" s="10"/>
      <c r="G419" s="10"/>
      <c r="H419" s="10"/>
    </row>
    <row r="420" spans="2:8" ht="15">
      <c r="B420" s="10"/>
      <c r="C420" s="10"/>
      <c r="D420" s="10"/>
      <c r="E420" s="10"/>
      <c r="F420" s="10"/>
      <c r="G420" s="10"/>
      <c r="H420" s="10"/>
    </row>
    <row r="421" spans="2:8" ht="15">
      <c r="B421" s="10"/>
      <c r="C421" s="10"/>
      <c r="D421" s="10"/>
      <c r="E421" s="10"/>
      <c r="F421" s="10"/>
      <c r="G421" s="10"/>
      <c r="H421" s="10"/>
    </row>
    <row r="422" spans="2:8" ht="15">
      <c r="B422" s="10"/>
      <c r="C422" s="10"/>
      <c r="D422" s="10"/>
      <c r="E422" s="10"/>
      <c r="F422" s="10"/>
      <c r="G422" s="10"/>
      <c r="H422" s="10"/>
    </row>
    <row r="423" spans="2:8" ht="15">
      <c r="B423" s="10"/>
      <c r="C423" s="10"/>
      <c r="D423" s="10"/>
      <c r="E423" s="10"/>
      <c r="F423" s="10"/>
      <c r="G423" s="10"/>
      <c r="H423" s="10"/>
    </row>
    <row r="424" spans="2:8" ht="15">
      <c r="B424" s="10"/>
      <c r="C424" s="10"/>
      <c r="D424" s="10"/>
      <c r="E424" s="10"/>
      <c r="F424" s="10"/>
      <c r="G424" s="10"/>
      <c r="H424" s="10"/>
    </row>
    <row r="425" spans="2:8" ht="15">
      <c r="B425" s="10"/>
      <c r="C425" s="10"/>
      <c r="D425" s="10"/>
      <c r="E425" s="10"/>
      <c r="F425" s="10"/>
      <c r="G425" s="10"/>
      <c r="H425" s="10"/>
    </row>
    <row r="426" spans="2:8" ht="15">
      <c r="B426" s="10"/>
      <c r="C426" s="10"/>
      <c r="D426" s="10"/>
      <c r="E426" s="10"/>
      <c r="F426" s="10"/>
      <c r="G426" s="10"/>
      <c r="H426" s="10"/>
    </row>
    <row r="427" spans="2:8" ht="15">
      <c r="B427" s="10"/>
      <c r="C427" s="10"/>
      <c r="D427" s="10"/>
      <c r="E427" s="10"/>
      <c r="F427" s="10"/>
      <c r="G427" s="10"/>
      <c r="H427" s="10"/>
    </row>
    <row r="428" spans="2:8" ht="15">
      <c r="B428" s="10"/>
      <c r="C428" s="10"/>
      <c r="D428" s="10"/>
      <c r="E428" s="10"/>
      <c r="F428" s="10"/>
      <c r="G428" s="10"/>
      <c r="H428" s="10"/>
    </row>
    <row r="429" spans="2:8" ht="15">
      <c r="B429" s="10"/>
      <c r="C429" s="10"/>
      <c r="D429" s="10"/>
      <c r="E429" s="10"/>
      <c r="F429" s="10"/>
      <c r="G429" s="10"/>
      <c r="H429" s="10"/>
    </row>
    <row r="430" spans="2:8" ht="15">
      <c r="B430" s="10"/>
      <c r="C430" s="10"/>
      <c r="D430" s="10"/>
      <c r="E430" s="10"/>
      <c r="F430" s="10"/>
      <c r="G430" s="10"/>
      <c r="H430" s="10"/>
    </row>
    <row r="431" spans="2:8" ht="15">
      <c r="B431" s="10"/>
      <c r="C431" s="10"/>
      <c r="D431" s="10"/>
      <c r="E431" s="10"/>
      <c r="F431" s="10"/>
      <c r="G431" s="10"/>
      <c r="H431" s="10"/>
    </row>
    <row r="432" spans="2:8" ht="15">
      <c r="B432" s="10"/>
      <c r="C432" s="10"/>
      <c r="D432" s="10"/>
      <c r="E432" s="10"/>
      <c r="F432" s="10"/>
      <c r="G432" s="10"/>
      <c r="H432" s="10"/>
    </row>
    <row r="433" spans="2:8" ht="15">
      <c r="B433" s="10"/>
      <c r="C433" s="10"/>
      <c r="D433" s="10"/>
      <c r="E433" s="10"/>
      <c r="F433" s="10"/>
      <c r="G433" s="10"/>
      <c r="H433" s="10"/>
    </row>
    <row r="434" spans="2:8" ht="15">
      <c r="B434" s="10"/>
      <c r="C434" s="10"/>
      <c r="D434" s="10"/>
      <c r="E434" s="10"/>
      <c r="F434" s="10"/>
      <c r="G434" s="10"/>
      <c r="H434" s="10"/>
    </row>
    <row r="435" spans="2:8" ht="15">
      <c r="B435" s="10"/>
      <c r="C435" s="10"/>
      <c r="D435" s="10"/>
      <c r="E435" s="10"/>
      <c r="F435" s="10"/>
      <c r="G435" s="10"/>
      <c r="H435" s="10"/>
    </row>
    <row r="436" spans="2:8" ht="15">
      <c r="B436" s="10"/>
      <c r="C436" s="10"/>
      <c r="D436" s="10"/>
      <c r="E436" s="10"/>
      <c r="F436" s="10"/>
      <c r="G436" s="10"/>
      <c r="H436" s="10"/>
    </row>
    <row r="437" spans="2:8" ht="15">
      <c r="B437" s="10"/>
      <c r="C437" s="10"/>
      <c r="D437" s="10"/>
      <c r="E437" s="10"/>
      <c r="F437" s="10"/>
      <c r="G437" s="10"/>
      <c r="H437" s="10"/>
    </row>
    <row r="438" spans="2:8" ht="15">
      <c r="B438" s="10"/>
      <c r="C438" s="10"/>
      <c r="D438" s="10"/>
      <c r="E438" s="10"/>
      <c r="F438" s="10"/>
      <c r="G438" s="10"/>
      <c r="H438" s="10"/>
    </row>
    <row r="439" spans="2:8" ht="15">
      <c r="B439" s="10"/>
      <c r="C439" s="10"/>
      <c r="D439" s="10"/>
      <c r="E439" s="10"/>
      <c r="F439" s="10"/>
      <c r="G439" s="10"/>
      <c r="H439" s="10"/>
    </row>
    <row r="440" spans="2:8" ht="15">
      <c r="B440" s="10"/>
      <c r="C440" s="10"/>
      <c r="D440" s="10"/>
      <c r="E440" s="10"/>
      <c r="F440" s="10"/>
      <c r="G440" s="10"/>
      <c r="H440" s="10"/>
    </row>
    <row r="441" spans="2:8" ht="15">
      <c r="B441" s="10"/>
      <c r="C441" s="10"/>
      <c r="D441" s="10"/>
      <c r="E441" s="10"/>
      <c r="F441" s="10"/>
      <c r="G441" s="10"/>
      <c r="H441" s="10"/>
    </row>
    <row r="442" spans="2:8" ht="15">
      <c r="B442" s="10"/>
      <c r="C442" s="10"/>
      <c r="D442" s="10"/>
      <c r="E442" s="10"/>
      <c r="F442" s="10"/>
      <c r="G442" s="10"/>
      <c r="H442" s="10"/>
    </row>
    <row r="443" spans="2:8" ht="15">
      <c r="B443" s="10"/>
      <c r="C443" s="10"/>
      <c r="D443" s="10"/>
      <c r="E443" s="10"/>
      <c r="F443" s="10"/>
      <c r="G443" s="10"/>
      <c r="H443" s="10"/>
    </row>
    <row r="444" spans="2:8" ht="15">
      <c r="B444" s="10"/>
      <c r="C444" s="10"/>
      <c r="D444" s="10"/>
      <c r="E444" s="10"/>
      <c r="F444" s="10"/>
      <c r="G444" s="10"/>
      <c r="H444" s="10"/>
    </row>
    <row r="445" spans="2:8" ht="15">
      <c r="B445" s="10"/>
      <c r="C445" s="10"/>
      <c r="D445" s="10"/>
      <c r="E445" s="10"/>
      <c r="F445" s="10"/>
      <c r="G445" s="10"/>
      <c r="H445" s="10"/>
    </row>
    <row r="446" spans="2:8" ht="15">
      <c r="B446" s="10"/>
      <c r="C446" s="10"/>
      <c r="D446" s="10"/>
      <c r="E446" s="10"/>
      <c r="F446" s="10"/>
      <c r="G446" s="10"/>
      <c r="H446" s="10"/>
    </row>
    <row r="447" spans="2:8" ht="15">
      <c r="B447" s="10"/>
      <c r="C447" s="10"/>
      <c r="D447" s="10"/>
      <c r="E447" s="10"/>
      <c r="F447" s="10"/>
      <c r="G447" s="10"/>
      <c r="H447" s="10"/>
    </row>
    <row r="448" spans="2:8" ht="15">
      <c r="B448" s="10"/>
      <c r="C448" s="10"/>
      <c r="D448" s="10"/>
      <c r="E448" s="10"/>
      <c r="F448" s="10"/>
      <c r="G448" s="10"/>
      <c r="H448" s="10"/>
    </row>
    <row r="449" spans="2:8" ht="15">
      <c r="B449" s="10"/>
      <c r="C449" s="10"/>
      <c r="D449" s="10"/>
      <c r="E449" s="10"/>
      <c r="F449" s="10"/>
      <c r="G449" s="10"/>
      <c r="H449" s="10"/>
    </row>
    <row r="450" spans="2:8" ht="15">
      <c r="B450" s="10"/>
      <c r="C450" s="10"/>
      <c r="D450" s="10"/>
      <c r="E450" s="10"/>
      <c r="F450" s="10"/>
      <c r="G450" s="10"/>
      <c r="H450" s="10"/>
    </row>
    <row r="451" spans="2:8" ht="15">
      <c r="B451" s="10"/>
      <c r="C451" s="10"/>
      <c r="D451" s="10"/>
      <c r="E451" s="10"/>
      <c r="F451" s="10"/>
      <c r="G451" s="10"/>
      <c r="H451" s="10"/>
    </row>
    <row r="452" spans="2:8" ht="15">
      <c r="B452" s="10"/>
      <c r="C452" s="10"/>
      <c r="D452" s="10"/>
      <c r="E452" s="10"/>
      <c r="F452" s="10"/>
      <c r="G452" s="10"/>
      <c r="H452" s="10"/>
    </row>
    <row r="453" spans="2:8" ht="15">
      <c r="B453" s="10"/>
      <c r="C453" s="10"/>
      <c r="D453" s="10"/>
      <c r="E453" s="10"/>
      <c r="F453" s="10"/>
      <c r="G453" s="10"/>
      <c r="H453" s="10"/>
    </row>
    <row r="454" spans="2:8" ht="15">
      <c r="B454" s="10"/>
      <c r="C454" s="10"/>
      <c r="D454" s="10"/>
      <c r="E454" s="10"/>
      <c r="F454" s="10"/>
      <c r="G454" s="10"/>
      <c r="H454" s="10"/>
    </row>
    <row r="455" spans="2:8" ht="15">
      <c r="B455" s="10"/>
      <c r="C455" s="10"/>
      <c r="D455" s="10"/>
      <c r="E455" s="10"/>
      <c r="F455" s="10"/>
      <c r="G455" s="10"/>
      <c r="H455" s="10"/>
    </row>
    <row r="456" spans="2:8" ht="15">
      <c r="B456" s="10"/>
      <c r="C456" s="10"/>
      <c r="D456" s="10"/>
      <c r="E456" s="10"/>
      <c r="F456" s="10"/>
      <c r="G456" s="10"/>
      <c r="H456" s="10"/>
    </row>
    <row r="457" spans="2:8" ht="15">
      <c r="B457" s="10"/>
      <c r="C457" s="10"/>
      <c r="D457" s="10"/>
      <c r="E457" s="10"/>
      <c r="F457" s="10"/>
      <c r="G457" s="10"/>
      <c r="H457" s="10"/>
    </row>
    <row r="458" spans="2:8" ht="15">
      <c r="B458" s="10"/>
      <c r="C458" s="10"/>
      <c r="D458" s="10"/>
      <c r="E458" s="10"/>
      <c r="F458" s="10"/>
      <c r="G458" s="10"/>
      <c r="H458" s="10"/>
    </row>
    <row r="459" spans="2:8" ht="15">
      <c r="B459" s="10"/>
      <c r="C459" s="10"/>
      <c r="D459" s="10"/>
      <c r="E459" s="10"/>
      <c r="F459" s="10"/>
      <c r="G459" s="10"/>
      <c r="H459" s="10"/>
    </row>
    <row r="460" spans="2:8" ht="15">
      <c r="B460" s="10"/>
      <c r="C460" s="10"/>
      <c r="D460" s="10"/>
      <c r="E460" s="10"/>
      <c r="F460" s="10"/>
      <c r="G460" s="10"/>
      <c r="H460" s="10"/>
    </row>
    <row r="461" spans="2:8" ht="15">
      <c r="B461" s="10"/>
      <c r="C461" s="10"/>
      <c r="D461" s="10"/>
      <c r="E461" s="10"/>
      <c r="F461" s="10"/>
      <c r="G461" s="10"/>
      <c r="H461" s="10"/>
    </row>
    <row r="462" spans="2:8" ht="15">
      <c r="B462" s="10"/>
      <c r="C462" s="10"/>
      <c r="D462" s="10"/>
      <c r="E462" s="10"/>
      <c r="F462" s="10"/>
      <c r="G462" s="10"/>
      <c r="H462" s="10"/>
    </row>
    <row r="463" spans="2:8" ht="15">
      <c r="B463" s="10"/>
      <c r="C463" s="10"/>
      <c r="D463" s="10"/>
      <c r="E463" s="10"/>
      <c r="F463" s="10"/>
      <c r="G463" s="10"/>
      <c r="H463" s="10"/>
    </row>
    <row r="464" spans="2:8" ht="15">
      <c r="B464" s="10"/>
      <c r="C464" s="10"/>
      <c r="D464" s="10"/>
      <c r="E464" s="10"/>
      <c r="F464" s="10"/>
      <c r="G464" s="10"/>
      <c r="H464" s="10"/>
    </row>
    <row r="465" spans="2:8" ht="15">
      <c r="B465" s="10"/>
      <c r="C465" s="10"/>
      <c r="D465" s="10"/>
      <c r="E465" s="10"/>
      <c r="F465" s="10"/>
      <c r="G465" s="10"/>
      <c r="H465" s="10"/>
    </row>
    <row r="466" spans="2:8" ht="15">
      <c r="B466" s="10"/>
      <c r="C466" s="10"/>
      <c r="D466" s="10"/>
      <c r="E466" s="10"/>
      <c r="F466" s="10"/>
      <c r="G466" s="10"/>
      <c r="H466" s="10"/>
    </row>
    <row r="467" spans="2:8" ht="15">
      <c r="B467" s="10"/>
      <c r="C467" s="10"/>
      <c r="D467" s="10"/>
      <c r="E467" s="10"/>
      <c r="F467" s="10"/>
      <c r="G467" s="10"/>
      <c r="H467" s="10"/>
    </row>
    <row r="468" spans="2:8" ht="15">
      <c r="B468" s="10"/>
      <c r="C468" s="10"/>
      <c r="D468" s="10"/>
      <c r="E468" s="10"/>
      <c r="F468" s="10"/>
      <c r="G468" s="10"/>
      <c r="H468" s="10"/>
    </row>
    <row r="469" spans="2:8" ht="15">
      <c r="B469" s="10"/>
      <c r="C469" s="10"/>
      <c r="D469" s="10"/>
      <c r="E469" s="10"/>
      <c r="F469" s="10"/>
      <c r="G469" s="10"/>
      <c r="H469" s="10"/>
    </row>
    <row r="470" spans="2:8" ht="15">
      <c r="B470" s="10"/>
      <c r="C470" s="10"/>
      <c r="D470" s="10"/>
      <c r="E470" s="10"/>
      <c r="F470" s="10"/>
      <c r="G470" s="10"/>
      <c r="H470" s="10"/>
    </row>
    <row r="471" spans="2:8" ht="15">
      <c r="B471" s="10"/>
      <c r="C471" s="10"/>
      <c r="D471" s="10"/>
      <c r="E471" s="10"/>
      <c r="F471" s="10"/>
      <c r="G471" s="10"/>
      <c r="H471" s="10"/>
    </row>
    <row r="472" spans="2:8" ht="15">
      <c r="B472" s="10"/>
      <c r="C472" s="10"/>
      <c r="D472" s="10"/>
      <c r="E472" s="10"/>
      <c r="F472" s="10"/>
      <c r="G472" s="10"/>
      <c r="H472" s="10"/>
    </row>
    <row r="473" spans="2:8" ht="15">
      <c r="B473" s="10"/>
      <c r="C473" s="10"/>
      <c r="D473" s="10"/>
      <c r="E473" s="10"/>
      <c r="F473" s="10"/>
      <c r="G473" s="10"/>
      <c r="H473" s="10"/>
    </row>
    <row r="474" spans="2:8" ht="15">
      <c r="B474" s="10"/>
      <c r="C474" s="10"/>
      <c r="D474" s="10"/>
      <c r="E474" s="10"/>
      <c r="F474" s="10"/>
      <c r="G474" s="10"/>
      <c r="H474" s="10"/>
    </row>
    <row r="475" spans="2:8" ht="15">
      <c r="B475" s="10"/>
      <c r="C475" s="10"/>
      <c r="D475" s="10"/>
      <c r="E475" s="10"/>
      <c r="F475" s="10"/>
      <c r="G475" s="10"/>
      <c r="H475" s="10"/>
    </row>
    <row r="476" spans="2:8" ht="15">
      <c r="B476" s="10"/>
      <c r="C476" s="10"/>
      <c r="D476" s="10"/>
      <c r="E476" s="10"/>
      <c r="F476" s="10"/>
      <c r="G476" s="10"/>
      <c r="H476" s="10"/>
    </row>
    <row r="477" spans="2:8" ht="15">
      <c r="B477" s="10"/>
      <c r="C477" s="10"/>
      <c r="D477" s="10"/>
      <c r="E477" s="10"/>
      <c r="F477" s="10"/>
      <c r="G477" s="10"/>
      <c r="H477" s="10"/>
    </row>
    <row r="478" spans="2:8" ht="15">
      <c r="B478" s="10"/>
      <c r="C478" s="10"/>
      <c r="D478" s="10"/>
      <c r="E478" s="10"/>
      <c r="F478" s="10"/>
      <c r="G478" s="10"/>
      <c r="H478" s="10"/>
    </row>
    <row r="479" spans="2:8" ht="15">
      <c r="B479" s="10"/>
      <c r="C479" s="10"/>
      <c r="D479" s="10"/>
      <c r="E479" s="10"/>
      <c r="F479" s="10"/>
      <c r="G479" s="10"/>
      <c r="H479" s="10"/>
    </row>
    <row r="480" spans="2:8" ht="15">
      <c r="B480" s="10"/>
      <c r="C480" s="10"/>
      <c r="D480" s="10"/>
      <c r="E480" s="10"/>
      <c r="F480" s="10"/>
      <c r="G480" s="10"/>
      <c r="H480" s="10"/>
    </row>
    <row r="481" spans="2:8" ht="15">
      <c r="B481" s="10"/>
      <c r="C481" s="10"/>
      <c r="D481" s="10"/>
      <c r="E481" s="10"/>
      <c r="F481" s="10"/>
      <c r="G481" s="10"/>
      <c r="H481" s="10"/>
    </row>
    <row r="482" spans="2:8" ht="15">
      <c r="B482" s="10"/>
      <c r="C482" s="10"/>
      <c r="D482" s="10"/>
      <c r="E482" s="10"/>
      <c r="F482" s="10"/>
      <c r="G482" s="10"/>
      <c r="H482" s="10"/>
    </row>
    <row r="483" spans="2:8" ht="15">
      <c r="B483" s="10"/>
      <c r="C483" s="10"/>
      <c r="D483" s="10"/>
      <c r="E483" s="10"/>
      <c r="F483" s="10"/>
      <c r="G483" s="10"/>
      <c r="H483" s="10"/>
    </row>
    <row r="484" spans="2:8" ht="15">
      <c r="B484" s="10"/>
      <c r="C484" s="10"/>
      <c r="D484" s="10"/>
      <c r="E484" s="10"/>
      <c r="F484" s="10"/>
      <c r="G484" s="10"/>
      <c r="H484" s="10"/>
    </row>
    <row r="485" spans="2:8" ht="15">
      <c r="B485" s="10"/>
      <c r="C485" s="10"/>
      <c r="D485" s="10"/>
      <c r="E485" s="10"/>
      <c r="F485" s="10"/>
      <c r="G485" s="10"/>
      <c r="H485" s="10"/>
    </row>
    <row r="486" spans="2:8" ht="15">
      <c r="B486" s="10"/>
      <c r="C486" s="10"/>
      <c r="D486" s="10"/>
      <c r="E486" s="10"/>
      <c r="F486" s="10"/>
      <c r="G486" s="10"/>
      <c r="H486" s="10"/>
    </row>
    <row r="487" spans="2:8" ht="15">
      <c r="B487" s="10"/>
      <c r="C487" s="10"/>
      <c r="D487" s="10"/>
      <c r="E487" s="10"/>
      <c r="F487" s="10"/>
      <c r="G487" s="10"/>
      <c r="H487" s="1"/>
    </row>
    <row r="488" spans="2:8" ht="15">
      <c r="B488" s="1"/>
      <c r="C488" s="1"/>
      <c r="D488" s="1"/>
      <c r="E488" s="1"/>
      <c r="F488" s="1"/>
      <c r="G488" s="1"/>
      <c r="H488" s="1"/>
    </row>
    <row r="489" spans="2:8" ht="15">
      <c r="B489" s="1"/>
      <c r="C489" s="1"/>
      <c r="D489" s="1"/>
      <c r="E489" s="1"/>
      <c r="F489" s="1"/>
      <c r="G489" s="1"/>
      <c r="H489" s="1"/>
    </row>
    <row r="490" spans="2:8" ht="15">
      <c r="B490" s="1"/>
      <c r="C490" s="1"/>
      <c r="D490" s="1"/>
      <c r="E490" s="1"/>
      <c r="F490" s="1"/>
      <c r="G490" s="1"/>
      <c r="H490" s="1"/>
    </row>
    <row r="491" spans="2:8" ht="15">
      <c r="B491" s="1"/>
      <c r="C491" s="1"/>
      <c r="D491" s="1"/>
      <c r="E491" s="1"/>
      <c r="F491" s="1"/>
      <c r="G491" s="1"/>
      <c r="H491" s="1"/>
    </row>
    <row r="492" spans="2:8" ht="15">
      <c r="B492" s="1"/>
      <c r="C492" s="1"/>
      <c r="D492" s="1"/>
      <c r="E492" s="1"/>
      <c r="F492" s="1"/>
      <c r="G492" s="1"/>
      <c r="H492" s="1"/>
    </row>
    <row r="493" spans="2:8" ht="15">
      <c r="B493" s="1"/>
      <c r="C493" s="1"/>
      <c r="D493" s="1"/>
      <c r="E493" s="1"/>
      <c r="F493" s="1"/>
      <c r="G493" s="1"/>
      <c r="H493" s="1"/>
    </row>
    <row r="494" spans="2:8" ht="15">
      <c r="B494" s="1"/>
      <c r="C494" s="1"/>
      <c r="D494" s="1"/>
      <c r="E494" s="1"/>
      <c r="F494" s="1"/>
      <c r="G494" s="1"/>
      <c r="H494" s="1"/>
    </row>
    <row r="495" spans="2:8" ht="15">
      <c r="B495" s="1"/>
      <c r="C495" s="1"/>
      <c r="D495" s="1"/>
      <c r="E495" s="1"/>
      <c r="F495" s="1"/>
      <c r="G495" s="1"/>
      <c r="H495" s="1"/>
    </row>
    <row r="496" spans="2:8" ht="15">
      <c r="B496" s="1"/>
      <c r="C496" s="1"/>
      <c r="D496" s="1"/>
      <c r="E496" s="1"/>
      <c r="F496" s="1"/>
      <c r="G496" s="1"/>
      <c r="H496" s="1"/>
    </row>
    <row r="497" spans="2:8" ht="15">
      <c r="B497" s="1"/>
      <c r="C497" s="1"/>
      <c r="D497" s="1"/>
      <c r="E497" s="1"/>
      <c r="F497" s="1"/>
      <c r="G497" s="1"/>
      <c r="H497" s="1"/>
    </row>
    <row r="498" spans="2:8" ht="15">
      <c r="B498" s="1"/>
      <c r="C498" s="1"/>
      <c r="D498" s="1"/>
      <c r="E498" s="1"/>
      <c r="F498" s="1"/>
      <c r="G498" s="1"/>
      <c r="H498" s="1"/>
    </row>
    <row r="499" spans="2:8" ht="15">
      <c r="B499" s="1"/>
      <c r="C499" s="1"/>
      <c r="D499" s="1"/>
      <c r="E499" s="1"/>
      <c r="F499" s="1"/>
      <c r="G499" s="1"/>
      <c r="H499" s="1"/>
    </row>
    <row r="500" spans="2:8" ht="15">
      <c r="B500" s="1"/>
      <c r="C500" s="1"/>
      <c r="D500" s="1"/>
      <c r="E500" s="1"/>
      <c r="F500" s="1"/>
      <c r="G500" s="1"/>
      <c r="H500" s="1"/>
    </row>
    <row r="501" spans="2:8" ht="15">
      <c r="B501" s="1"/>
      <c r="C501" s="1"/>
      <c r="D501" s="1"/>
      <c r="E501" s="1"/>
      <c r="F501" s="1"/>
      <c r="G501" s="1"/>
      <c r="H501" s="1"/>
    </row>
    <row r="502" spans="2:8" ht="15">
      <c r="B502" s="1"/>
      <c r="C502" s="1"/>
      <c r="D502" s="1"/>
      <c r="E502" s="1"/>
      <c r="F502" s="1"/>
      <c r="G502" s="1"/>
      <c r="H502" s="1"/>
    </row>
    <row r="503" spans="2:8" ht="15">
      <c r="B503" s="1"/>
      <c r="C503" s="1"/>
      <c r="D503" s="1"/>
      <c r="E503" s="1"/>
      <c r="F503" s="1"/>
      <c r="G503" s="1"/>
      <c r="H503" s="1"/>
    </row>
    <row r="504" spans="2:8" ht="15">
      <c r="B504" s="1"/>
      <c r="C504" s="1"/>
      <c r="D504" s="1"/>
      <c r="E504" s="1"/>
      <c r="F504" s="1"/>
      <c r="G504" s="1"/>
      <c r="H504" s="1"/>
    </row>
    <row r="505" spans="2:8" ht="15">
      <c r="B505" s="1"/>
      <c r="C505" s="1"/>
      <c r="D505" s="1"/>
      <c r="E505" s="1"/>
      <c r="F505" s="1"/>
      <c r="G505" s="1"/>
      <c r="H505" s="1"/>
    </row>
    <row r="506" spans="2:8" ht="15">
      <c r="B506" s="1"/>
      <c r="C506" s="1"/>
      <c r="D506" s="1"/>
      <c r="E506" s="1"/>
      <c r="F506" s="1"/>
      <c r="G506" s="1"/>
      <c r="H506" s="1"/>
    </row>
    <row r="507" spans="2:8" ht="15">
      <c r="B507" s="1"/>
      <c r="C507" s="1"/>
      <c r="D507" s="1"/>
      <c r="E507" s="1"/>
      <c r="F507" s="1"/>
      <c r="G507" s="1"/>
      <c r="H507" s="1"/>
    </row>
    <row r="508" spans="2:8" ht="15">
      <c r="B508" s="1"/>
      <c r="C508" s="1"/>
      <c r="D508" s="1"/>
      <c r="E508" s="1"/>
      <c r="F508" s="1"/>
      <c r="G508" s="1"/>
      <c r="H508" s="1"/>
    </row>
    <row r="509" spans="2:8" ht="15">
      <c r="B509" s="1"/>
      <c r="C509" s="1"/>
      <c r="D509" s="1"/>
      <c r="E509" s="1"/>
      <c r="F509" s="1"/>
      <c r="G509" s="1"/>
      <c r="H509" s="1"/>
    </row>
    <row r="510" spans="2:8" ht="15">
      <c r="B510" s="1"/>
      <c r="C510" s="1"/>
      <c r="D510" s="1"/>
      <c r="E510" s="1"/>
      <c r="F510" s="1"/>
      <c r="G510" s="1"/>
      <c r="H510" s="1"/>
    </row>
    <row r="511" spans="2:8" ht="15">
      <c r="B511" s="1"/>
      <c r="C511" s="1"/>
      <c r="D511" s="1"/>
      <c r="E511" s="1"/>
      <c r="F511" s="1"/>
      <c r="G511" s="1"/>
      <c r="H511" s="1"/>
    </row>
    <row r="512" spans="2:8" ht="15">
      <c r="B512" s="1"/>
      <c r="C512" s="1"/>
      <c r="D512" s="1"/>
      <c r="E512" s="1"/>
      <c r="F512" s="1"/>
      <c r="G512" s="1"/>
      <c r="H512" s="1"/>
    </row>
    <row r="513" spans="2:8" ht="15">
      <c r="B513" s="1"/>
      <c r="C513" s="1"/>
      <c r="D513" s="1"/>
      <c r="E513" s="1"/>
      <c r="F513" s="1"/>
      <c r="G513" s="1"/>
      <c r="H513" s="1"/>
    </row>
    <row r="514" spans="2:8" ht="15">
      <c r="B514" s="1"/>
      <c r="C514" s="1"/>
      <c r="D514" s="1"/>
      <c r="E514" s="1"/>
      <c r="F514" s="1"/>
      <c r="G514" s="1"/>
      <c r="H514" s="1"/>
    </row>
    <row r="515" spans="2:8" ht="15">
      <c r="B515" s="1"/>
      <c r="C515" s="1"/>
      <c r="D515" s="1"/>
      <c r="E515" s="1"/>
      <c r="F515" s="1"/>
      <c r="G515" s="1"/>
      <c r="H515" s="1"/>
    </row>
    <row r="516" spans="2:8" ht="15">
      <c r="B516" s="1"/>
      <c r="C516" s="1"/>
      <c r="D516" s="1"/>
      <c r="E516" s="1"/>
      <c r="F516" s="1"/>
      <c r="G516" s="1"/>
      <c r="H516" s="1"/>
    </row>
    <row r="517" spans="2:8" ht="15">
      <c r="B517" s="1"/>
      <c r="C517" s="1"/>
      <c r="D517" s="1"/>
      <c r="E517" s="1"/>
      <c r="F517" s="1"/>
      <c r="G517" s="1"/>
      <c r="H517" s="1"/>
    </row>
    <row r="518" spans="2:8" ht="15">
      <c r="B518" s="1"/>
      <c r="C518" s="1"/>
      <c r="D518" s="1"/>
      <c r="E518" s="1"/>
      <c r="F518" s="1"/>
      <c r="G518" s="1"/>
      <c r="H518" s="1"/>
    </row>
    <row r="519" spans="2:8" ht="15">
      <c r="B519" s="1"/>
      <c r="C519" s="1"/>
      <c r="D519" s="1"/>
      <c r="E519" s="1"/>
      <c r="F519" s="1"/>
      <c r="G519" s="1"/>
      <c r="H519" s="1"/>
    </row>
    <row r="520" spans="2:8" ht="15">
      <c r="B520" s="1"/>
      <c r="C520" s="1"/>
      <c r="D520" s="1"/>
      <c r="E520" s="1"/>
      <c r="F520" s="1"/>
      <c r="G520" s="1"/>
      <c r="H520" s="1"/>
    </row>
    <row r="521" spans="2:8" ht="15">
      <c r="B521" s="1"/>
      <c r="C521" s="1"/>
      <c r="D521" s="1"/>
      <c r="E521" s="1"/>
      <c r="F521" s="1"/>
      <c r="G521" s="1"/>
      <c r="H521" s="1"/>
    </row>
    <row r="522" spans="2:8" ht="15">
      <c r="B522" s="1"/>
      <c r="C522" s="1"/>
      <c r="D522" s="1"/>
      <c r="E522" s="1"/>
      <c r="F522" s="1"/>
      <c r="G522" s="1"/>
      <c r="H522" s="1"/>
    </row>
    <row r="523" spans="2:8" ht="15">
      <c r="B523" s="1"/>
      <c r="C523" s="1"/>
      <c r="D523" s="1"/>
      <c r="E523" s="1"/>
      <c r="F523" s="1"/>
      <c r="G523" s="1"/>
      <c r="H523" s="1"/>
    </row>
    <row r="524" spans="2:8" ht="15">
      <c r="B524" s="1"/>
      <c r="C524" s="1"/>
      <c r="D524" s="1"/>
      <c r="E524" s="1"/>
      <c r="F524" s="1"/>
      <c r="G524" s="1"/>
      <c r="H524" s="1"/>
    </row>
    <row r="525" spans="2:8" ht="15">
      <c r="B525" s="1"/>
      <c r="C525" s="1"/>
      <c r="D525" s="1"/>
      <c r="E525" s="1"/>
      <c r="F525" s="1"/>
      <c r="G525" s="1"/>
      <c r="H525" s="1"/>
    </row>
    <row r="526" spans="2:8" ht="15">
      <c r="B526" s="1"/>
      <c r="C526" s="1"/>
      <c r="D526" s="1"/>
      <c r="E526" s="1"/>
      <c r="F526" s="1"/>
      <c r="G526" s="1"/>
      <c r="H526" s="1"/>
    </row>
    <row r="527" spans="2:8" ht="15">
      <c r="B527" s="1"/>
      <c r="C527" s="1"/>
      <c r="D527" s="1"/>
      <c r="E527" s="1"/>
      <c r="F527" s="1"/>
      <c r="G527" s="1"/>
      <c r="H527" s="1"/>
    </row>
    <row r="528" spans="2:8" ht="15">
      <c r="B528" s="1"/>
      <c r="C528" s="1"/>
      <c r="D528" s="1"/>
      <c r="E528" s="1"/>
      <c r="F528" s="1"/>
      <c r="G528" s="1"/>
      <c r="H528" s="1"/>
    </row>
    <row r="529" spans="2:8" ht="15">
      <c r="B529" s="1"/>
      <c r="C529" s="1"/>
      <c r="D529" s="1"/>
      <c r="E529" s="1"/>
      <c r="F529" s="1"/>
      <c r="G529" s="1"/>
      <c r="H529" s="1"/>
    </row>
    <row r="530" spans="2:8" ht="15">
      <c r="B530" s="1"/>
      <c r="C530" s="1"/>
      <c r="D530" s="1"/>
      <c r="E530" s="1"/>
      <c r="F530" s="1"/>
      <c r="G530" s="1"/>
      <c r="H530" s="1"/>
    </row>
    <row r="531" spans="2:8" ht="15">
      <c r="B531" s="1"/>
      <c r="C531" s="1"/>
      <c r="D531" s="1"/>
      <c r="E531" s="1"/>
      <c r="F531" s="1"/>
      <c r="G531" s="1"/>
      <c r="H531" s="1"/>
    </row>
    <row r="532" spans="2:8" ht="15">
      <c r="B532" s="1"/>
      <c r="C532" s="1"/>
      <c r="D532" s="1"/>
      <c r="E532" s="1"/>
      <c r="F532" s="1"/>
      <c r="G532" s="1"/>
      <c r="H532" s="1"/>
    </row>
    <row r="533" spans="2:8" ht="15">
      <c r="B533" s="1"/>
      <c r="C533" s="1"/>
      <c r="D533" s="1"/>
      <c r="E533" s="1"/>
      <c r="F533" s="1"/>
      <c r="G533" s="1"/>
      <c r="H533" s="1"/>
    </row>
    <row r="534" spans="2:8" ht="15">
      <c r="B534" s="1"/>
      <c r="C534" s="1"/>
      <c r="D534" s="1"/>
      <c r="E534" s="1"/>
      <c r="F534" s="1"/>
      <c r="G534" s="1"/>
      <c r="H534" s="1"/>
    </row>
    <row r="535" spans="2:8" ht="15">
      <c r="B535" s="1"/>
      <c r="C535" s="1"/>
      <c r="D535" s="1"/>
      <c r="E535" s="1"/>
      <c r="F535" s="1"/>
      <c r="G535" s="1"/>
      <c r="H535" s="1"/>
    </row>
    <row r="536" spans="2:8" ht="15">
      <c r="B536" s="1"/>
      <c r="C536" s="1"/>
      <c r="D536" s="1"/>
      <c r="E536" s="1"/>
      <c r="F536" s="1"/>
      <c r="G536" s="1"/>
      <c r="H536" s="1"/>
    </row>
    <row r="537" spans="2:8" ht="15">
      <c r="B537" s="1"/>
      <c r="C537" s="1"/>
      <c r="D537" s="1"/>
      <c r="E537" s="1"/>
      <c r="F537" s="1"/>
      <c r="G537" s="1"/>
      <c r="H537" s="1"/>
    </row>
    <row r="538" spans="2:8" ht="15">
      <c r="B538" s="1"/>
      <c r="C538" s="1"/>
      <c r="D538" s="1"/>
      <c r="E538" s="1"/>
      <c r="F538" s="1"/>
      <c r="G538" s="1"/>
      <c r="H538" s="1"/>
    </row>
    <row r="539" spans="2:8" ht="15">
      <c r="B539" s="1"/>
      <c r="C539" s="1"/>
      <c r="D539" s="1"/>
      <c r="E539" s="1"/>
      <c r="F539" s="1"/>
      <c r="G539" s="1"/>
      <c r="H539" s="1"/>
    </row>
    <row r="540" spans="2:8" ht="15">
      <c r="B540" s="1"/>
      <c r="C540" s="1"/>
      <c r="D540" s="1"/>
      <c r="E540" s="1"/>
      <c r="F540" s="1"/>
      <c r="G540" s="1"/>
      <c r="H540" s="1"/>
    </row>
    <row r="541" spans="2:8" ht="15">
      <c r="B541" s="1"/>
      <c r="C541" s="1"/>
      <c r="D541" s="1"/>
      <c r="E541" s="1"/>
      <c r="F541" s="1"/>
      <c r="G541" s="1"/>
      <c r="H541" s="1"/>
    </row>
    <row r="542" spans="2:8" ht="15">
      <c r="B542" s="1"/>
      <c r="C542" s="1"/>
      <c r="D542" s="1"/>
      <c r="E542" s="1"/>
      <c r="F542" s="1"/>
      <c r="G542" s="1"/>
      <c r="H542" s="1"/>
    </row>
    <row r="543" spans="2:8" ht="15">
      <c r="B543" s="1"/>
      <c r="C543" s="1"/>
      <c r="D543" s="1"/>
      <c r="E543" s="1"/>
      <c r="F543" s="1"/>
      <c r="G543" s="1"/>
      <c r="H543" s="1"/>
    </row>
    <row r="544" spans="2:8" ht="15">
      <c r="B544" s="1"/>
      <c r="C544" s="1"/>
      <c r="D544" s="1"/>
      <c r="E544" s="1"/>
      <c r="F544" s="1"/>
      <c r="G544" s="1"/>
      <c r="H544" s="1"/>
    </row>
    <row r="545" spans="2:8" ht="15">
      <c r="B545" s="1"/>
      <c r="C545" s="1"/>
      <c r="D545" s="1"/>
      <c r="E545" s="1"/>
      <c r="F545" s="1"/>
      <c r="G545" s="1"/>
      <c r="H545" s="1"/>
    </row>
    <row r="546" spans="2:8" ht="15">
      <c r="B546" s="1"/>
      <c r="C546" s="1"/>
      <c r="D546" s="1"/>
      <c r="E546" s="1"/>
      <c r="F546" s="1"/>
      <c r="G546" s="1"/>
      <c r="H546" s="1"/>
    </row>
    <row r="547" spans="2:8" ht="15">
      <c r="B547" s="1"/>
      <c r="C547" s="1"/>
      <c r="D547" s="1"/>
      <c r="E547" s="1"/>
      <c r="F547" s="1"/>
      <c r="G547" s="1"/>
      <c r="H547" s="1"/>
    </row>
    <row r="548" spans="2:8" ht="15">
      <c r="B548" s="1"/>
      <c r="C548" s="1"/>
      <c r="D548" s="1"/>
      <c r="E548" s="1"/>
      <c r="F548" s="1"/>
      <c r="G548" s="1"/>
      <c r="H548" s="1"/>
    </row>
    <row r="549" spans="2:8" ht="15">
      <c r="B549" s="1"/>
      <c r="C549" s="1"/>
      <c r="D549" s="1"/>
      <c r="E549" s="1"/>
      <c r="F549" s="1"/>
      <c r="G549" s="1"/>
      <c r="H549" s="1"/>
    </row>
    <row r="550" spans="2:8" ht="15">
      <c r="B550" s="1"/>
      <c r="C550" s="1"/>
      <c r="D550" s="1"/>
      <c r="E550" s="1"/>
      <c r="F550" s="1"/>
      <c r="G550" s="1"/>
      <c r="H550" s="1"/>
    </row>
    <row r="551" spans="2:8" ht="15">
      <c r="B551" s="1"/>
      <c r="C551" s="1"/>
      <c r="D551" s="1"/>
      <c r="E551" s="1"/>
      <c r="F551" s="1"/>
      <c r="G551" s="1"/>
      <c r="H551" s="1"/>
    </row>
    <row r="552" spans="2:8" ht="15">
      <c r="B552" s="1"/>
      <c r="C552" s="1"/>
      <c r="D552" s="1"/>
      <c r="E552" s="1"/>
      <c r="F552" s="1"/>
      <c r="G552" s="1"/>
      <c r="H552" s="1"/>
    </row>
    <row r="553" spans="2:8" ht="15">
      <c r="B553" s="1"/>
      <c r="C553" s="1"/>
      <c r="D553" s="1"/>
      <c r="E553" s="1"/>
      <c r="F553" s="1"/>
      <c r="G553" s="1"/>
      <c r="H553" s="1"/>
    </row>
    <row r="554" spans="2:8" ht="15">
      <c r="B554" s="1"/>
      <c r="C554" s="1"/>
      <c r="D554" s="1"/>
      <c r="E554" s="1"/>
      <c r="F554" s="1"/>
      <c r="G554" s="1"/>
      <c r="H554" s="1"/>
    </row>
    <row r="555" spans="2:8" ht="15">
      <c r="B555" s="1"/>
      <c r="C555" s="1"/>
      <c r="D555" s="1"/>
      <c r="E555" s="1"/>
      <c r="F555" s="1"/>
      <c r="G555" s="1"/>
      <c r="H555" s="1"/>
    </row>
    <row r="556" spans="2:8" ht="15">
      <c r="B556" s="1"/>
      <c r="C556" s="1"/>
      <c r="D556" s="1"/>
      <c r="E556" s="1"/>
      <c r="F556" s="1"/>
      <c r="G556" s="1"/>
      <c r="H556" s="1"/>
    </row>
    <row r="557" spans="2:8" ht="15">
      <c r="B557" s="1"/>
      <c r="C557" s="1"/>
      <c r="D557" s="1"/>
      <c r="E557" s="1"/>
      <c r="F557" s="1"/>
      <c r="G557" s="1"/>
      <c r="H557" s="1"/>
    </row>
    <row r="558" spans="2:8" ht="15">
      <c r="B558" s="1"/>
      <c r="C558" s="1"/>
      <c r="D558" s="1"/>
      <c r="E558" s="1"/>
      <c r="F558" s="1"/>
      <c r="G558" s="1"/>
      <c r="H558" s="1"/>
    </row>
    <row r="559" spans="2:8" ht="15">
      <c r="B559" s="1"/>
      <c r="C559" s="1"/>
      <c r="D559" s="1"/>
      <c r="E559" s="1"/>
      <c r="F559" s="1"/>
      <c r="G559" s="1"/>
      <c r="H559" s="1"/>
    </row>
    <row r="560" spans="2:8" ht="15">
      <c r="B560" s="1"/>
      <c r="C560" s="1"/>
      <c r="D560" s="1"/>
      <c r="E560" s="1"/>
      <c r="F560" s="1"/>
      <c r="G560" s="1"/>
      <c r="H560" s="1"/>
    </row>
    <row r="561" spans="2:8" ht="15">
      <c r="B561" s="1"/>
      <c r="C561" s="1"/>
      <c r="D561" s="1"/>
      <c r="E561" s="1"/>
      <c r="F561" s="1"/>
      <c r="G561" s="1"/>
      <c r="H561" s="1"/>
    </row>
    <row r="562" spans="2:8" ht="15">
      <c r="B562" s="1"/>
      <c r="C562" s="1"/>
      <c r="D562" s="1"/>
      <c r="E562" s="1"/>
      <c r="F562" s="1"/>
      <c r="G562" s="1"/>
      <c r="H562" s="1"/>
    </row>
    <row r="563" spans="2:8" ht="15">
      <c r="B563" s="1"/>
      <c r="C563" s="1"/>
      <c r="D563" s="1"/>
      <c r="E563" s="1"/>
      <c r="F563" s="1"/>
      <c r="G563" s="1"/>
      <c r="H563" s="1"/>
    </row>
    <row r="564" spans="2:8" ht="15">
      <c r="B564" s="1"/>
      <c r="C564" s="1"/>
      <c r="D564" s="1"/>
      <c r="E564" s="1"/>
      <c r="F564" s="1"/>
      <c r="G564" s="1"/>
      <c r="H564" s="1"/>
    </row>
    <row r="565" spans="2:8" ht="15">
      <c r="B565" s="1"/>
      <c r="C565" s="1"/>
      <c r="D565" s="1"/>
      <c r="E565" s="1"/>
      <c r="F565" s="1"/>
      <c r="G565" s="1"/>
      <c r="H565" s="1"/>
    </row>
    <row r="566" spans="2:8" ht="15">
      <c r="B566" s="1"/>
      <c r="C566" s="1"/>
      <c r="D566" s="1"/>
      <c r="E566" s="1"/>
      <c r="F566" s="1"/>
      <c r="G566" s="1"/>
      <c r="H566" s="1"/>
    </row>
    <row r="567" spans="2:8" ht="15">
      <c r="B567" s="1"/>
      <c r="C567" s="1"/>
      <c r="D567" s="1"/>
      <c r="E567" s="1"/>
      <c r="F567" s="1"/>
      <c r="G567" s="1"/>
      <c r="H567" s="1"/>
    </row>
    <row r="568" spans="2:8" ht="15">
      <c r="B568" s="1"/>
      <c r="C568" s="1"/>
      <c r="D568" s="1"/>
      <c r="E568" s="1"/>
      <c r="F568" s="1"/>
      <c r="G568" s="1"/>
      <c r="H568" s="1"/>
    </row>
    <row r="569" spans="2:8" ht="15">
      <c r="B569" s="1"/>
      <c r="C569" s="1"/>
      <c r="D569" s="1"/>
      <c r="E569" s="1"/>
      <c r="F569" s="1"/>
      <c r="G569" s="1"/>
      <c r="H569" s="1"/>
    </row>
    <row r="570" spans="2:8" ht="15">
      <c r="B570" s="1"/>
      <c r="C570" s="1"/>
      <c r="D570" s="1"/>
      <c r="E570" s="1"/>
      <c r="F570" s="1"/>
      <c r="G570" s="1"/>
      <c r="H570" s="1"/>
    </row>
    <row r="571" spans="2:8" ht="15">
      <c r="B571" s="1"/>
      <c r="C571" s="1"/>
      <c r="D571" s="1"/>
      <c r="E571" s="1"/>
      <c r="F571" s="1"/>
      <c r="G571" s="1"/>
      <c r="H571" s="1"/>
    </row>
    <row r="572" spans="2:8" ht="15">
      <c r="B572" s="1"/>
      <c r="C572" s="1"/>
      <c r="D572" s="1"/>
      <c r="E572" s="1"/>
      <c r="F572" s="1"/>
      <c r="G572" s="1"/>
      <c r="H572" s="1"/>
    </row>
    <row r="573" spans="2:8" ht="15">
      <c r="B573" s="1"/>
      <c r="C573" s="1"/>
      <c r="D573" s="1"/>
      <c r="E573" s="1"/>
      <c r="F573" s="1"/>
      <c r="G573" s="1"/>
      <c r="H573" s="1"/>
    </row>
    <row r="574" spans="2:8" ht="15">
      <c r="B574" s="1"/>
      <c r="C574" s="1"/>
      <c r="D574" s="1"/>
      <c r="E574" s="1"/>
      <c r="F574" s="1"/>
      <c r="G574" s="1"/>
      <c r="H574" s="1"/>
    </row>
    <row r="575" spans="2:8" ht="15">
      <c r="B575" s="1"/>
      <c r="C575" s="1"/>
      <c r="D575" s="1"/>
      <c r="E575" s="1"/>
      <c r="F575" s="1"/>
      <c r="G575" s="1"/>
      <c r="H575" s="1"/>
    </row>
    <row r="576" spans="2:8" ht="15">
      <c r="B576" s="1"/>
      <c r="C576" s="1"/>
      <c r="D576" s="1"/>
      <c r="E576" s="1"/>
      <c r="F576" s="1"/>
      <c r="G576" s="1"/>
      <c r="H576" s="1"/>
    </row>
    <row r="577" spans="2:8" ht="15">
      <c r="B577" s="1"/>
      <c r="C577" s="1"/>
      <c r="D577" s="1"/>
      <c r="E577" s="1"/>
      <c r="F577" s="1"/>
      <c r="G577" s="1"/>
      <c r="H577" s="1"/>
    </row>
    <row r="578" spans="2:8" ht="15">
      <c r="B578" s="1"/>
      <c r="C578" s="1"/>
      <c r="D578" s="1"/>
      <c r="E578" s="1"/>
      <c r="F578" s="1"/>
      <c r="G578" s="1"/>
      <c r="H578" s="1"/>
    </row>
    <row r="579" spans="2:8" ht="15">
      <c r="B579" s="1"/>
      <c r="C579" s="1"/>
      <c r="D579" s="1"/>
      <c r="E579" s="1"/>
      <c r="F579" s="1"/>
      <c r="G579" s="1"/>
      <c r="H579" s="1"/>
    </row>
    <row r="580" spans="2:8" ht="15">
      <c r="B580" s="1"/>
      <c r="C580" s="1"/>
      <c r="D580" s="1"/>
      <c r="E580" s="1"/>
      <c r="F580" s="1"/>
      <c r="G580" s="1"/>
      <c r="H580" s="1"/>
    </row>
    <row r="581" spans="2:8" ht="15">
      <c r="B581" s="1"/>
      <c r="C581" s="1"/>
      <c r="D581" s="1"/>
      <c r="E581" s="1"/>
      <c r="F581" s="1"/>
      <c r="G581" s="1"/>
      <c r="H581" s="1"/>
    </row>
    <row r="582" spans="2:8" ht="15">
      <c r="B582" s="1"/>
      <c r="C582" s="1"/>
      <c r="D582" s="1"/>
      <c r="E582" s="1"/>
      <c r="F582" s="1"/>
      <c r="G582" s="1"/>
      <c r="H582" s="1"/>
    </row>
    <row r="583" spans="2:8" ht="15">
      <c r="B583" s="1"/>
      <c r="C583" s="1"/>
      <c r="D583" s="1"/>
      <c r="E583" s="1"/>
      <c r="F583" s="1"/>
      <c r="G583" s="1"/>
      <c r="H583" s="1"/>
    </row>
    <row r="584" spans="2:8" ht="15">
      <c r="B584" s="1"/>
      <c r="C584" s="1"/>
      <c r="D584" s="1"/>
      <c r="E584" s="1"/>
      <c r="F584" s="1"/>
      <c r="G584" s="1"/>
      <c r="H584" s="1"/>
    </row>
    <row r="585" spans="2:8" ht="15">
      <c r="B585" s="1"/>
      <c r="C585" s="1"/>
      <c r="D585" s="1"/>
      <c r="E585" s="1"/>
      <c r="F585" s="1"/>
      <c r="G585" s="1"/>
      <c r="H585" s="1"/>
    </row>
    <row r="586" spans="2:8" ht="15">
      <c r="B586" s="1"/>
      <c r="C586" s="1"/>
      <c r="D586" s="1"/>
      <c r="E586" s="1"/>
      <c r="F586" s="1"/>
      <c r="G586" s="1"/>
      <c r="H586" s="1"/>
    </row>
    <row r="587" spans="2:8" ht="15">
      <c r="B587" s="1"/>
      <c r="C587" s="1"/>
      <c r="D587" s="1"/>
      <c r="E587" s="1"/>
      <c r="F587" s="1"/>
      <c r="G587" s="1"/>
      <c r="H587" s="1"/>
    </row>
    <row r="588" spans="2:8" ht="15">
      <c r="B588" s="1"/>
      <c r="C588" s="1"/>
      <c r="D588" s="1"/>
      <c r="E588" s="1"/>
      <c r="F588" s="1"/>
      <c r="G588" s="1"/>
      <c r="H588" s="1"/>
    </row>
    <row r="589" spans="2:8" ht="15">
      <c r="B589" s="1"/>
      <c r="C589" s="1"/>
      <c r="D589" s="1"/>
      <c r="E589" s="1"/>
      <c r="F589" s="1"/>
      <c r="G589" s="1"/>
      <c r="H589" s="1"/>
    </row>
    <row r="590" spans="2:8" ht="15">
      <c r="B590" s="1"/>
      <c r="C590" s="1"/>
      <c r="D590" s="1"/>
      <c r="E590" s="1"/>
      <c r="F590" s="1"/>
      <c r="G590" s="1"/>
      <c r="H590" s="1"/>
    </row>
    <row r="591" spans="2:8" ht="15">
      <c r="B591" s="1"/>
      <c r="C591" s="1"/>
      <c r="D591" s="1"/>
      <c r="E591" s="1"/>
      <c r="F591" s="1"/>
      <c r="G591" s="1"/>
      <c r="H591" s="1"/>
    </row>
    <row r="592" spans="2:8" ht="15">
      <c r="B592" s="1"/>
      <c r="C592" s="1"/>
      <c r="D592" s="1"/>
      <c r="E592" s="1"/>
      <c r="F592" s="1"/>
      <c r="G592" s="1"/>
      <c r="H592" s="1"/>
    </row>
    <row r="593" spans="2:8" ht="15">
      <c r="B593" s="1"/>
      <c r="C593" s="1"/>
      <c r="D593" s="1"/>
      <c r="E593" s="1"/>
      <c r="F593" s="1"/>
      <c r="G593" s="1"/>
      <c r="H593" s="1"/>
    </row>
    <row r="594" spans="2:8" ht="15">
      <c r="B594" s="1"/>
      <c r="C594" s="1"/>
      <c r="D594" s="1"/>
      <c r="E594" s="1"/>
      <c r="F594" s="1"/>
      <c r="G594" s="1"/>
      <c r="H594" s="1"/>
    </row>
    <row r="595" spans="2:8" ht="15">
      <c r="B595" s="1"/>
      <c r="C595" s="1"/>
      <c r="D595" s="1"/>
      <c r="E595" s="1"/>
      <c r="F595" s="1"/>
      <c r="G595" s="1"/>
      <c r="H595" s="1"/>
    </row>
    <row r="596" spans="2:8" ht="15">
      <c r="B596" s="1"/>
      <c r="C596" s="1"/>
      <c r="D596" s="1"/>
      <c r="E596" s="1"/>
      <c r="F596" s="1"/>
      <c r="G596" s="1"/>
      <c r="H596" s="1"/>
    </row>
    <row r="597" spans="2:8" ht="15">
      <c r="B597" s="1"/>
      <c r="C597" s="1"/>
      <c r="D597" s="1"/>
      <c r="E597" s="1"/>
      <c r="F597" s="1"/>
      <c r="G597" s="1"/>
      <c r="H597" s="1"/>
    </row>
    <row r="598" spans="2:8" ht="15">
      <c r="B598" s="1"/>
      <c r="C598" s="1"/>
      <c r="D598" s="1"/>
      <c r="E598" s="1"/>
      <c r="F598" s="1"/>
      <c r="G598" s="1"/>
      <c r="H598" s="1"/>
    </row>
    <row r="599" spans="2:8" ht="15">
      <c r="B599" s="1"/>
      <c r="C599" s="1"/>
      <c r="D599" s="1"/>
      <c r="E599" s="1"/>
      <c r="F599" s="1"/>
      <c r="G599" s="1"/>
      <c r="H599" s="1"/>
    </row>
    <row r="600" spans="2:8" ht="15">
      <c r="B600" s="1"/>
      <c r="C600" s="1"/>
      <c r="D600" s="1"/>
      <c r="E600" s="1"/>
      <c r="F600" s="1"/>
      <c r="G600" s="1"/>
      <c r="H600" s="1"/>
    </row>
    <row r="601" spans="2:8" ht="15">
      <c r="B601" s="1"/>
      <c r="C601" s="1"/>
      <c r="D601" s="1"/>
      <c r="E601" s="1"/>
      <c r="F601" s="1"/>
      <c r="G601" s="1"/>
      <c r="H601" s="1"/>
    </row>
    <row r="602" spans="2:8" ht="15">
      <c r="B602" s="1"/>
      <c r="C602" s="1"/>
      <c r="D602" s="1"/>
      <c r="E602" s="1"/>
      <c r="F602" s="1"/>
      <c r="G602" s="1"/>
      <c r="H602" s="1"/>
    </row>
    <row r="603" spans="2:8" ht="15">
      <c r="B603" s="1"/>
      <c r="C603" s="1"/>
      <c r="D603" s="1"/>
      <c r="E603" s="1"/>
      <c r="F603" s="1"/>
      <c r="G603" s="1"/>
      <c r="H603" s="1"/>
    </row>
    <row r="604" spans="2:8" ht="15">
      <c r="B604" s="1"/>
      <c r="C604" s="1"/>
      <c r="D604" s="1"/>
      <c r="E604" s="1"/>
      <c r="F604" s="1"/>
      <c r="G604" s="1"/>
      <c r="H604" s="1"/>
    </row>
    <row r="605" spans="2:8" ht="15">
      <c r="B605" s="1"/>
      <c r="C605" s="1"/>
      <c r="D605" s="1"/>
      <c r="E605" s="1"/>
      <c r="F605" s="1"/>
      <c r="G605" s="1"/>
      <c r="H605" s="1"/>
    </row>
    <row r="606" spans="2:8" ht="15">
      <c r="B606" s="1"/>
      <c r="C606" s="1"/>
      <c r="D606" s="1"/>
      <c r="E606" s="1"/>
      <c r="F606" s="1"/>
      <c r="G606" s="1"/>
      <c r="H606" s="1"/>
    </row>
    <row r="607" spans="2:8" ht="15">
      <c r="B607" s="1"/>
      <c r="C607" s="1"/>
      <c r="D607" s="1"/>
      <c r="E607" s="1"/>
      <c r="F607" s="1"/>
      <c r="G607" s="1"/>
      <c r="H607" s="1"/>
    </row>
    <row r="608" spans="2:8" ht="15">
      <c r="B608" s="1"/>
      <c r="C608" s="1"/>
      <c r="D608" s="1"/>
      <c r="E608" s="1"/>
      <c r="F608" s="1"/>
      <c r="G608" s="1"/>
      <c r="H608" s="1"/>
    </row>
    <row r="609" spans="2:8" ht="15">
      <c r="B609" s="1"/>
      <c r="C609" s="1"/>
      <c r="D609" s="1"/>
      <c r="E609" s="1"/>
      <c r="F609" s="1"/>
      <c r="G609" s="1"/>
      <c r="H609" s="1"/>
    </row>
    <row r="610" spans="2:8" ht="15">
      <c r="B610" s="1"/>
      <c r="C610" s="1"/>
      <c r="D610" s="1"/>
      <c r="E610" s="1"/>
      <c r="F610" s="1"/>
      <c r="G610" s="1"/>
      <c r="H610" s="1"/>
    </row>
    <row r="611" spans="2:8" ht="15">
      <c r="B611" s="1"/>
      <c r="C611" s="1"/>
      <c r="D611" s="1"/>
      <c r="E611" s="1"/>
      <c r="F611" s="1"/>
      <c r="G611" s="1"/>
      <c r="H611" s="1"/>
    </row>
    <row r="612" spans="2:8" ht="15">
      <c r="B612" s="1"/>
      <c r="C612" s="1"/>
      <c r="D612" s="1"/>
      <c r="E612" s="1"/>
      <c r="F612" s="1"/>
      <c r="G612" s="1"/>
      <c r="H612" s="1"/>
    </row>
    <row r="613" spans="2:8" ht="15">
      <c r="B613" s="1"/>
      <c r="C613" s="1"/>
      <c r="D613" s="1"/>
      <c r="E613" s="1"/>
      <c r="F613" s="1"/>
      <c r="G613" s="1"/>
      <c r="H613" s="1"/>
    </row>
    <row r="614" spans="2:8" ht="15">
      <c r="B614" s="1"/>
      <c r="C614" s="1"/>
      <c r="D614" s="1"/>
      <c r="E614" s="1"/>
      <c r="F614" s="1"/>
      <c r="G614" s="1"/>
      <c r="H614" s="1"/>
    </row>
    <row r="615" spans="2:8" ht="15">
      <c r="B615" s="1"/>
      <c r="C615" s="1"/>
      <c r="D615" s="1"/>
      <c r="E615" s="1"/>
      <c r="F615" s="1"/>
      <c r="G615" s="1"/>
      <c r="H615" s="1"/>
    </row>
    <row r="616" spans="2:8" ht="15">
      <c r="B616" s="1"/>
      <c r="C616" s="1"/>
      <c r="D616" s="1"/>
      <c r="E616" s="1"/>
      <c r="F616" s="1"/>
      <c r="G616" s="1"/>
      <c r="H616" s="1"/>
    </row>
    <row r="617" spans="2:8" ht="15">
      <c r="B617" s="1"/>
      <c r="C617" s="1"/>
      <c r="D617" s="1"/>
      <c r="E617" s="1"/>
      <c r="F617" s="1"/>
      <c r="G617" s="1"/>
      <c r="H617" s="1"/>
    </row>
    <row r="618" spans="2:8" ht="15">
      <c r="B618" s="1"/>
      <c r="C618" s="1"/>
      <c r="D618" s="1"/>
      <c r="E618" s="1"/>
      <c r="F618" s="1"/>
      <c r="G618" s="1"/>
      <c r="H618" s="1"/>
    </row>
    <row r="619" spans="2:8" ht="15">
      <c r="B619" s="1"/>
      <c r="C619" s="1"/>
      <c r="D619" s="1"/>
      <c r="E619" s="1"/>
      <c r="F619" s="1"/>
      <c r="G619" s="1"/>
      <c r="H619" s="1"/>
    </row>
    <row r="620" spans="2:8" ht="15">
      <c r="B620" s="1"/>
      <c r="C620" s="1"/>
      <c r="D620" s="1"/>
      <c r="E620" s="1"/>
      <c r="F620" s="1"/>
      <c r="G620" s="1"/>
      <c r="H620" s="1"/>
    </row>
    <row r="621" spans="2:8" ht="15">
      <c r="B621" s="1"/>
      <c r="C621" s="1"/>
      <c r="D621" s="1"/>
      <c r="E621" s="1"/>
      <c r="F621" s="1"/>
      <c r="G621" s="1"/>
      <c r="H621" s="1"/>
    </row>
    <row r="622" spans="2:8" ht="15">
      <c r="B622" s="1"/>
      <c r="C622" s="1"/>
      <c r="D622" s="1"/>
      <c r="E622" s="1"/>
      <c r="F622" s="1"/>
      <c r="G622" s="1"/>
      <c r="H622" s="1"/>
    </row>
    <row r="623" spans="2:8" ht="15">
      <c r="B623" s="1"/>
      <c r="C623" s="1"/>
      <c r="D623" s="1"/>
      <c r="E623" s="1"/>
      <c r="F623" s="1"/>
      <c r="G623" s="1"/>
      <c r="H623" s="1"/>
    </row>
    <row r="624" spans="2:8" ht="15">
      <c r="B624" s="1"/>
      <c r="C624" s="1"/>
      <c r="D624" s="1"/>
      <c r="E624" s="1"/>
      <c r="F624" s="1"/>
      <c r="G624" s="1"/>
      <c r="H624" s="1"/>
    </row>
    <row r="625" spans="2:8" ht="15">
      <c r="B625" s="1"/>
      <c r="C625" s="1"/>
      <c r="D625" s="1"/>
      <c r="E625" s="1"/>
      <c r="F625" s="1"/>
      <c r="G625" s="1"/>
      <c r="H625" s="1"/>
    </row>
    <row r="626" spans="2:8" ht="15">
      <c r="B626" s="1"/>
      <c r="C626" s="1"/>
      <c r="D626" s="1"/>
      <c r="E626" s="1"/>
      <c r="F626" s="1"/>
      <c r="G626" s="1"/>
      <c r="H626" s="1"/>
    </row>
    <row r="627" spans="2:8" ht="15">
      <c r="B627" s="1"/>
      <c r="C627" s="1"/>
      <c r="D627" s="1"/>
      <c r="E627" s="1"/>
      <c r="F627" s="1"/>
      <c r="G627" s="1"/>
      <c r="H627" s="1"/>
    </row>
    <row r="628" spans="2:8" ht="15">
      <c r="B628" s="1"/>
      <c r="C628" s="1"/>
      <c r="D628" s="1"/>
      <c r="E628" s="1"/>
      <c r="F628" s="1"/>
      <c r="G628" s="1"/>
      <c r="H628" s="1"/>
    </row>
    <row r="629" spans="2:8" ht="15">
      <c r="B629" s="1"/>
      <c r="C629" s="1"/>
      <c r="D629" s="1"/>
      <c r="E629" s="1"/>
      <c r="F629" s="1"/>
      <c r="G629" s="1"/>
      <c r="H629" s="1"/>
    </row>
    <row r="630" spans="2:8" ht="15">
      <c r="B630" s="1"/>
      <c r="C630" s="1"/>
      <c r="D630" s="1"/>
      <c r="E630" s="1"/>
      <c r="F630" s="1"/>
      <c r="G630" s="1"/>
      <c r="H630" s="1"/>
    </row>
    <row r="631" spans="2:8" ht="15">
      <c r="B631" s="1"/>
      <c r="C631" s="1"/>
      <c r="D631" s="1"/>
      <c r="E631" s="1"/>
      <c r="F631" s="1"/>
      <c r="G631" s="1"/>
      <c r="H631" s="1"/>
    </row>
    <row r="632" spans="2:8" ht="15">
      <c r="B632" s="1"/>
      <c r="C632" s="1"/>
      <c r="D632" s="1"/>
      <c r="E632" s="1"/>
      <c r="F632" s="1"/>
      <c r="G632" s="1"/>
      <c r="H632" s="1"/>
    </row>
    <row r="633" spans="2:8" ht="15">
      <c r="B633" s="1"/>
      <c r="C633" s="1"/>
      <c r="D633" s="1"/>
      <c r="E633" s="1"/>
      <c r="F633" s="1"/>
      <c r="G633" s="1"/>
      <c r="H633" s="1"/>
    </row>
    <row r="634" spans="2:8" ht="15">
      <c r="B634" s="1"/>
      <c r="C634" s="1"/>
      <c r="D634" s="1"/>
      <c r="E634" s="1"/>
      <c r="F634" s="1"/>
      <c r="G634" s="1"/>
      <c r="H634" s="1"/>
    </row>
    <row r="635" spans="2:8" ht="15">
      <c r="B635" s="1"/>
      <c r="C635" s="1"/>
      <c r="D635" s="1"/>
      <c r="E635" s="1"/>
      <c r="F635" s="1"/>
      <c r="G635" s="1"/>
      <c r="H635" s="1"/>
    </row>
    <row r="636" spans="2:8" ht="15">
      <c r="B636" s="1"/>
      <c r="C636" s="1"/>
      <c r="D636" s="1"/>
      <c r="E636" s="1"/>
      <c r="F636" s="1"/>
      <c r="G636" s="1"/>
      <c r="H636" s="1"/>
    </row>
    <row r="637" spans="2:8" ht="15">
      <c r="B637" s="1"/>
      <c r="C637" s="1"/>
      <c r="D637" s="1"/>
      <c r="E637" s="1"/>
      <c r="F637" s="1"/>
      <c r="G637" s="1"/>
      <c r="H637" s="1"/>
    </row>
    <row r="638" spans="2:8" ht="15">
      <c r="B638" s="1"/>
      <c r="C638" s="1"/>
      <c r="D638" s="1"/>
      <c r="E638" s="1"/>
      <c r="F638" s="1"/>
      <c r="G638" s="1"/>
      <c r="H638" s="1"/>
    </row>
    <row r="639" spans="2:8" ht="15">
      <c r="B639" s="1"/>
      <c r="C639" s="1"/>
      <c r="D639" s="1"/>
      <c r="E639" s="1"/>
      <c r="F639" s="1"/>
      <c r="G639" s="1"/>
      <c r="H639" s="1"/>
    </row>
    <row r="640" spans="2:8" ht="15">
      <c r="B640" s="1"/>
      <c r="C640" s="1"/>
      <c r="D640" s="1"/>
      <c r="E640" s="1"/>
      <c r="F640" s="1"/>
      <c r="G640" s="1"/>
      <c r="H640" s="1"/>
    </row>
    <row r="641" spans="2:8" ht="15">
      <c r="B641" s="1"/>
      <c r="C641" s="1"/>
      <c r="D641" s="1"/>
      <c r="E641" s="1"/>
      <c r="F641" s="1"/>
      <c r="G641" s="1"/>
      <c r="H641" s="1"/>
    </row>
    <row r="642" spans="2:8" ht="15">
      <c r="B642" s="1"/>
      <c r="C642" s="1"/>
      <c r="D642" s="1"/>
      <c r="E642" s="1"/>
      <c r="F642" s="1"/>
      <c r="G642" s="1"/>
      <c r="H642" s="1"/>
    </row>
    <row r="643" spans="2:8" ht="15">
      <c r="B643" s="1"/>
      <c r="C643" s="1"/>
      <c r="D643" s="1"/>
      <c r="E643" s="1"/>
      <c r="F643" s="1"/>
      <c r="G643" s="1"/>
      <c r="H643" s="1"/>
    </row>
    <row r="644" spans="2:8" ht="15">
      <c r="B644" s="1"/>
      <c r="C644" s="1"/>
      <c r="D644" s="1"/>
      <c r="E644" s="1"/>
      <c r="F644" s="1"/>
      <c r="G644" s="1"/>
      <c r="H644" s="1"/>
    </row>
    <row r="645" spans="2:8" ht="15">
      <c r="B645" s="1"/>
      <c r="C645" s="1"/>
      <c r="D645" s="1"/>
      <c r="E645" s="1"/>
      <c r="F645" s="1"/>
      <c r="G645" s="1"/>
      <c r="H645" s="1"/>
    </row>
    <row r="646" spans="2:8" ht="15">
      <c r="B646" s="1"/>
      <c r="C646" s="1"/>
      <c r="D646" s="1"/>
      <c r="E646" s="1"/>
      <c r="F646" s="1"/>
      <c r="G646" s="1"/>
      <c r="H646" s="1"/>
    </row>
    <row r="647" spans="2:8" ht="15">
      <c r="B647" s="1"/>
      <c r="C647" s="1"/>
      <c r="D647" s="1"/>
      <c r="E647" s="1"/>
      <c r="F647" s="1"/>
      <c r="G647" s="1"/>
      <c r="H647" s="1"/>
    </row>
    <row r="648" spans="2:8" ht="15">
      <c r="B648" s="1"/>
      <c r="C648" s="1"/>
      <c r="D648" s="1"/>
      <c r="E648" s="1"/>
      <c r="F648" s="1"/>
      <c r="G648" s="1"/>
      <c r="H648" s="1"/>
    </row>
    <row r="649" spans="2:8" ht="15">
      <c r="B649" s="1"/>
      <c r="C649" s="1"/>
      <c r="D649" s="1"/>
      <c r="E649" s="1"/>
      <c r="F649" s="1"/>
      <c r="G649" s="1"/>
      <c r="H649" s="1"/>
    </row>
    <row r="650" spans="2:8" ht="15">
      <c r="B650" s="1"/>
      <c r="C650" s="1"/>
      <c r="D650" s="1"/>
      <c r="E650" s="1"/>
      <c r="F650" s="1"/>
      <c r="G650" s="1"/>
      <c r="H650" s="1"/>
    </row>
    <row r="651" spans="2:8" ht="15">
      <c r="B651" s="1"/>
      <c r="C651" s="1"/>
      <c r="D651" s="1"/>
      <c r="E651" s="1"/>
      <c r="F651" s="1"/>
      <c r="G651" s="1"/>
      <c r="H651" s="1"/>
    </row>
    <row r="652" spans="2:8" ht="15">
      <c r="B652" s="1"/>
      <c r="C652" s="1"/>
      <c r="D652" s="1"/>
      <c r="E652" s="1"/>
      <c r="F652" s="1"/>
      <c r="G652" s="1"/>
      <c r="H652" s="1"/>
    </row>
    <row r="653" spans="2:8" ht="15">
      <c r="B653" s="1"/>
      <c r="C653" s="1"/>
      <c r="D653" s="1"/>
      <c r="E653" s="1"/>
      <c r="F653" s="1"/>
      <c r="G653" s="1"/>
      <c r="H653" s="1"/>
    </row>
    <row r="654" spans="2:8" ht="15">
      <c r="B654" s="1"/>
      <c r="C654" s="1"/>
      <c r="D654" s="1"/>
      <c r="E654" s="1"/>
      <c r="F654" s="1"/>
      <c r="G654" s="1"/>
      <c r="H654" s="1"/>
    </row>
    <row r="655" spans="2:8" ht="15">
      <c r="B655" s="1"/>
      <c r="C655" s="1"/>
      <c r="D655" s="1"/>
      <c r="E655" s="1"/>
      <c r="F655" s="1"/>
      <c r="G655" s="1"/>
      <c r="H655" s="1"/>
    </row>
    <row r="656" spans="2:8" ht="15">
      <c r="B656" s="1"/>
      <c r="C656" s="1"/>
      <c r="D656" s="1"/>
      <c r="E656" s="1"/>
      <c r="F656" s="1"/>
      <c r="G656" s="1"/>
      <c r="H656" s="1"/>
    </row>
    <row r="657" spans="2:8" ht="15">
      <c r="B657" s="1"/>
      <c r="C657" s="1"/>
      <c r="D657" s="1"/>
      <c r="E657" s="1"/>
      <c r="F657" s="1"/>
      <c r="G657" s="1"/>
      <c r="H657" s="1"/>
    </row>
    <row r="658" spans="2:8" ht="15">
      <c r="B658" s="1"/>
      <c r="C658" s="1"/>
      <c r="D658" s="1"/>
      <c r="E658" s="1"/>
      <c r="F658" s="1"/>
      <c r="G658" s="1"/>
      <c r="H658" s="1"/>
    </row>
    <row r="659" spans="2:8" ht="15">
      <c r="B659" s="1"/>
      <c r="C659" s="1"/>
      <c r="D659" s="1"/>
      <c r="E659" s="1"/>
      <c r="F659" s="1"/>
      <c r="G659" s="1"/>
      <c r="H659" s="1"/>
    </row>
    <row r="660" spans="2:8" ht="15">
      <c r="B660" s="1"/>
      <c r="C660" s="1"/>
      <c r="D660" s="1"/>
      <c r="E660" s="1"/>
      <c r="F660" s="1"/>
      <c r="G660" s="1"/>
      <c r="H660" s="1"/>
    </row>
    <row r="661" spans="2:8" ht="15">
      <c r="B661" s="1"/>
      <c r="C661" s="1"/>
      <c r="D661" s="1"/>
      <c r="E661" s="1"/>
      <c r="F661" s="1"/>
      <c r="G661" s="1"/>
      <c r="H661" s="1"/>
    </row>
    <row r="662" spans="2:8" ht="15">
      <c r="B662" s="1"/>
      <c r="C662" s="1"/>
      <c r="D662" s="1"/>
      <c r="E662" s="1"/>
      <c r="F662" s="1"/>
      <c r="G662" s="1"/>
      <c r="H662" s="1"/>
    </row>
    <row r="663" spans="2:8" ht="15">
      <c r="B663" s="1"/>
      <c r="C663" s="1"/>
      <c r="D663" s="1"/>
      <c r="E663" s="1"/>
      <c r="F663" s="1"/>
      <c r="G663" s="1"/>
      <c r="H663" s="1"/>
    </row>
    <row r="664" spans="2:8" ht="15">
      <c r="B664" s="1"/>
      <c r="C664" s="1"/>
      <c r="D664" s="1"/>
      <c r="E664" s="1"/>
      <c r="F664" s="1"/>
      <c r="G664" s="1"/>
      <c r="H664" s="1"/>
    </row>
    <row r="665" spans="2:8" ht="15">
      <c r="B665" s="1"/>
      <c r="C665" s="1"/>
      <c r="D665" s="1"/>
      <c r="E665" s="1"/>
      <c r="F665" s="1"/>
      <c r="G665" s="1"/>
      <c r="H665" s="1"/>
    </row>
    <row r="666" spans="2:8" ht="15">
      <c r="B666" s="1"/>
      <c r="C666" s="1"/>
      <c r="D666" s="1"/>
      <c r="E666" s="1"/>
      <c r="F666" s="1"/>
      <c r="G666" s="1"/>
      <c r="H666" s="1"/>
    </row>
    <row r="667" spans="2:8" ht="15">
      <c r="B667" s="1"/>
      <c r="C667" s="1"/>
      <c r="D667" s="1"/>
      <c r="E667" s="1"/>
      <c r="F667" s="1"/>
      <c r="G667" s="1"/>
      <c r="H667" s="1"/>
    </row>
    <row r="668" spans="2:8" ht="15">
      <c r="B668" s="1"/>
      <c r="C668" s="1"/>
      <c r="D668" s="1"/>
      <c r="E668" s="1"/>
      <c r="F668" s="1"/>
      <c r="G668" s="1"/>
      <c r="H668" s="1"/>
    </row>
    <row r="669" spans="2:8" ht="15">
      <c r="B669" s="1"/>
      <c r="C669" s="1"/>
      <c r="D669" s="1"/>
      <c r="E669" s="1"/>
      <c r="F669" s="1"/>
      <c r="G669" s="1"/>
      <c r="H669" s="1"/>
    </row>
    <row r="670" spans="2:8" ht="15">
      <c r="B670" s="1"/>
      <c r="C670" s="1"/>
      <c r="D670" s="1"/>
      <c r="E670" s="1"/>
      <c r="F670" s="1"/>
      <c r="G670" s="1"/>
      <c r="H670" s="1"/>
    </row>
    <row r="671" spans="2:8" ht="15">
      <c r="B671" s="1"/>
      <c r="C671" s="1"/>
      <c r="D671" s="1"/>
      <c r="E671" s="1"/>
      <c r="F671" s="1"/>
      <c r="G671" s="1"/>
      <c r="H671" s="1"/>
    </row>
    <row r="672" spans="2:8" ht="15">
      <c r="B672" s="1"/>
      <c r="C672" s="1"/>
      <c r="D672" s="1"/>
      <c r="E672" s="1"/>
      <c r="F672" s="1"/>
      <c r="G672" s="1"/>
      <c r="H672" s="1"/>
    </row>
    <row r="673" spans="2:8" ht="15">
      <c r="B673" s="1"/>
      <c r="C673" s="1"/>
      <c r="D673" s="1"/>
      <c r="E673" s="1"/>
      <c r="F673" s="1"/>
      <c r="G673" s="1"/>
      <c r="H673" s="1"/>
    </row>
    <row r="674" spans="2:8" ht="15">
      <c r="B674" s="1"/>
      <c r="C674" s="1"/>
      <c r="D674" s="1"/>
      <c r="E674" s="1"/>
      <c r="F674" s="1"/>
      <c r="G674" s="1"/>
      <c r="H674" s="1"/>
    </row>
    <row r="675" spans="2:8" ht="15">
      <c r="B675" s="1"/>
      <c r="C675" s="1"/>
      <c r="D675" s="1"/>
      <c r="E675" s="1"/>
      <c r="F675" s="1"/>
      <c r="G675" s="1"/>
      <c r="H675" s="1"/>
    </row>
    <row r="676" spans="2:8" ht="15">
      <c r="B676" s="1"/>
      <c r="C676" s="1"/>
      <c r="D676" s="1"/>
      <c r="E676" s="1"/>
      <c r="F676" s="1"/>
      <c r="G676" s="1"/>
      <c r="H676" s="1"/>
    </row>
    <row r="677" spans="2:8" ht="15">
      <c r="B677" s="1"/>
      <c r="C677" s="1"/>
      <c r="D677" s="1"/>
      <c r="E677" s="1"/>
      <c r="F677" s="1"/>
      <c r="G677" s="1"/>
      <c r="H677" s="1"/>
    </row>
    <row r="678" spans="2:8" ht="15">
      <c r="B678" s="1"/>
      <c r="C678" s="1"/>
      <c r="D678" s="1"/>
      <c r="E678" s="1"/>
      <c r="F678" s="1"/>
      <c r="G678" s="1"/>
      <c r="H678" s="1"/>
    </row>
    <row r="679" spans="2:8" ht="15">
      <c r="B679" s="1"/>
      <c r="C679" s="1"/>
      <c r="D679" s="1"/>
      <c r="E679" s="1"/>
      <c r="F679" s="1"/>
      <c r="G679" s="1"/>
      <c r="H679" s="1"/>
    </row>
    <row r="680" spans="2:8" ht="15">
      <c r="B680" s="1"/>
      <c r="C680" s="1"/>
      <c r="D680" s="1"/>
      <c r="E680" s="1"/>
      <c r="F680" s="1"/>
      <c r="G680" s="1"/>
      <c r="H680" s="1"/>
    </row>
    <row r="681" spans="2:8" ht="15">
      <c r="B681" s="1"/>
      <c r="C681" s="1"/>
      <c r="D681" s="1"/>
      <c r="E681" s="1"/>
      <c r="F681" s="1"/>
      <c r="G681" s="1"/>
      <c r="H681" s="1"/>
    </row>
    <row r="682" spans="2:8" ht="15">
      <c r="B682" s="1"/>
      <c r="C682" s="1"/>
      <c r="D682" s="1"/>
      <c r="E682" s="1"/>
      <c r="F682" s="1"/>
      <c r="G682" s="1"/>
      <c r="H682" s="1"/>
    </row>
    <row r="683" spans="2:8" ht="15">
      <c r="B683" s="1"/>
      <c r="C683" s="1"/>
      <c r="D683" s="1"/>
      <c r="E683" s="1"/>
      <c r="F683" s="1"/>
      <c r="G683" s="1"/>
      <c r="H683" s="1"/>
    </row>
    <row r="684" spans="2:8" ht="15">
      <c r="B684" s="1"/>
      <c r="C684" s="1"/>
      <c r="D684" s="1"/>
      <c r="E684" s="1"/>
      <c r="F684" s="1"/>
      <c r="G684" s="1"/>
      <c r="H684" s="1"/>
    </row>
    <row r="685" spans="2:8" ht="15">
      <c r="B685" s="1"/>
      <c r="C685" s="1"/>
      <c r="D685" s="1"/>
      <c r="E685" s="1"/>
      <c r="F685" s="1"/>
      <c r="G685" s="1"/>
      <c r="H685" s="1"/>
    </row>
    <row r="686" spans="2:8" ht="15">
      <c r="B686" s="1"/>
      <c r="C686" s="1"/>
      <c r="D686" s="1"/>
      <c r="E686" s="1"/>
      <c r="F686" s="1"/>
      <c r="G686" s="1"/>
      <c r="H686" s="1"/>
    </row>
    <row r="687" spans="2:8" ht="15">
      <c r="B687" s="1"/>
      <c r="C687" s="1"/>
      <c r="D687" s="1"/>
      <c r="E687" s="1"/>
      <c r="F687" s="1"/>
      <c r="G687" s="1"/>
      <c r="H687" s="1"/>
    </row>
    <row r="688" spans="2:8" ht="15">
      <c r="B688" s="1"/>
      <c r="C688" s="1"/>
      <c r="D688" s="1"/>
      <c r="E688" s="1"/>
      <c r="F688" s="1"/>
      <c r="G688" s="1"/>
      <c r="H688" s="1"/>
    </row>
    <row r="689" spans="2:8" ht="15">
      <c r="B689" s="1"/>
      <c r="C689" s="1"/>
      <c r="D689" s="1"/>
      <c r="E689" s="1"/>
      <c r="F689" s="1"/>
      <c r="G689" s="1"/>
      <c r="H689" s="1"/>
    </row>
    <row r="690" spans="2:8" ht="15">
      <c r="B690" s="1"/>
      <c r="C690" s="1"/>
      <c r="D690" s="1"/>
      <c r="E690" s="1"/>
      <c r="F690" s="1"/>
      <c r="G690" s="1"/>
      <c r="H690" s="1"/>
    </row>
    <row r="691" spans="2:8" ht="15">
      <c r="B691" s="1"/>
      <c r="C691" s="1"/>
      <c r="D691" s="1"/>
      <c r="E691" s="1"/>
      <c r="F691" s="1"/>
      <c r="G691" s="1"/>
      <c r="H691" s="1"/>
    </row>
    <row r="692" spans="2:8" ht="15">
      <c r="B692" s="1"/>
      <c r="C692" s="1"/>
      <c r="D692" s="1"/>
      <c r="E692" s="1"/>
      <c r="F692" s="1"/>
      <c r="G692" s="1"/>
      <c r="H692" s="1"/>
    </row>
    <row r="693" spans="2:8" ht="15">
      <c r="B693" s="1"/>
      <c r="C693" s="1"/>
      <c r="D693" s="1"/>
      <c r="E693" s="1"/>
      <c r="F693" s="1"/>
      <c r="G693" s="1"/>
      <c r="H693" s="1"/>
    </row>
    <row r="694" spans="2:8" ht="15">
      <c r="B694" s="1"/>
      <c r="C694" s="1"/>
      <c r="D694" s="1"/>
      <c r="E694" s="1"/>
      <c r="F694" s="1"/>
      <c r="G694" s="1"/>
      <c r="H694" s="1"/>
    </row>
    <row r="695" spans="2:8" ht="15">
      <c r="B695" s="1"/>
      <c r="C695" s="1"/>
      <c r="D695" s="1"/>
      <c r="E695" s="1"/>
      <c r="F695" s="1"/>
      <c r="G695" s="1"/>
      <c r="H695" s="1"/>
    </row>
    <row r="696" spans="2:8" ht="15">
      <c r="B696" s="1"/>
      <c r="C696" s="1"/>
      <c r="D696" s="1"/>
      <c r="E696" s="1"/>
      <c r="F696" s="1"/>
      <c r="G696" s="1"/>
      <c r="H696" s="1"/>
    </row>
    <row r="697" spans="2:8" ht="15">
      <c r="B697" s="1"/>
      <c r="C697" s="1"/>
      <c r="D697" s="1"/>
      <c r="E697" s="1"/>
      <c r="F697" s="1"/>
      <c r="G697" s="1"/>
      <c r="H697" s="1"/>
    </row>
    <row r="698" spans="2:8" ht="15">
      <c r="B698" s="1"/>
      <c r="C698" s="1"/>
      <c r="D698" s="1"/>
      <c r="E698" s="1"/>
      <c r="F698" s="1"/>
      <c r="G698" s="1"/>
      <c r="H698" s="1"/>
    </row>
    <row r="699" spans="2:8" ht="15">
      <c r="B699" s="1"/>
      <c r="C699" s="1"/>
      <c r="D699" s="1"/>
      <c r="E699" s="1"/>
      <c r="F699" s="1"/>
      <c r="G699" s="1"/>
      <c r="H699" s="1"/>
    </row>
    <row r="700" spans="2:8" ht="15">
      <c r="B700" s="1"/>
      <c r="C700" s="1"/>
      <c r="D700" s="1"/>
      <c r="E700" s="1"/>
      <c r="F700" s="1"/>
      <c r="G700" s="1"/>
      <c r="H700" s="1"/>
    </row>
    <row r="701" spans="2:8" ht="15">
      <c r="B701" s="1"/>
      <c r="C701" s="1"/>
      <c r="D701" s="1"/>
      <c r="E701" s="1"/>
      <c r="F701" s="1"/>
      <c r="G701" s="1"/>
      <c r="H701" s="1"/>
    </row>
    <row r="702" spans="2:8" ht="15">
      <c r="B702" s="1"/>
      <c r="C702" s="1"/>
      <c r="D702" s="1"/>
      <c r="E702" s="1"/>
      <c r="F702" s="1"/>
      <c r="G702" s="1"/>
      <c r="H702" s="1"/>
    </row>
    <row r="703" spans="2:8" ht="15">
      <c r="B703" s="1"/>
      <c r="C703" s="1"/>
      <c r="D703" s="1"/>
      <c r="E703" s="1"/>
      <c r="F703" s="1"/>
      <c r="G703" s="1"/>
      <c r="H703" s="1"/>
    </row>
    <row r="704" spans="2:8" ht="15">
      <c r="B704" s="1"/>
      <c r="C704" s="1"/>
      <c r="D704" s="1"/>
      <c r="E704" s="1"/>
      <c r="F704" s="1"/>
      <c r="G704" s="1"/>
      <c r="H704" s="1"/>
    </row>
    <row r="705" spans="2:8" ht="15">
      <c r="B705" s="1"/>
      <c r="C705" s="1"/>
      <c r="D705" s="1"/>
      <c r="E705" s="1"/>
      <c r="F705" s="1"/>
      <c r="G705" s="1"/>
      <c r="H705" s="1"/>
    </row>
    <row r="706" spans="2:8" ht="15">
      <c r="B706" s="1"/>
      <c r="C706" s="1"/>
      <c r="D706" s="1"/>
      <c r="E706" s="1"/>
      <c r="F706" s="1"/>
      <c r="G706" s="1"/>
      <c r="H706" s="1"/>
    </row>
    <row r="707" spans="2:8" ht="15">
      <c r="B707" s="1"/>
      <c r="C707" s="1"/>
      <c r="D707" s="1"/>
      <c r="E707" s="1"/>
      <c r="F707" s="1"/>
      <c r="G707" s="1"/>
      <c r="H707" s="1"/>
    </row>
    <row r="708" spans="2:8" ht="15">
      <c r="B708" s="1"/>
      <c r="C708" s="1"/>
      <c r="D708" s="1"/>
      <c r="E708" s="1"/>
      <c r="F708" s="1"/>
      <c r="G708" s="1"/>
      <c r="H708" s="1"/>
    </row>
    <row r="709" spans="2:8" ht="15">
      <c r="B709" s="1"/>
      <c r="C709" s="1"/>
      <c r="D709" s="1"/>
      <c r="E709" s="1"/>
      <c r="F709" s="1"/>
      <c r="G709" s="1"/>
      <c r="H709" s="1"/>
    </row>
    <row r="710" spans="2:8" ht="15">
      <c r="B710" s="1"/>
      <c r="C710" s="1"/>
      <c r="D710" s="1"/>
      <c r="E710" s="1"/>
      <c r="F710" s="1"/>
      <c r="G710" s="1"/>
      <c r="H710" s="1"/>
    </row>
    <row r="711" spans="2:8" ht="15">
      <c r="B711" s="1"/>
      <c r="C711" s="1"/>
      <c r="D711" s="1"/>
      <c r="E711" s="1"/>
      <c r="F711" s="1"/>
      <c r="G711" s="1"/>
      <c r="H711" s="1"/>
    </row>
    <row r="712" spans="2:8" ht="15">
      <c r="B712" s="1"/>
      <c r="C712" s="1"/>
      <c r="D712" s="1"/>
      <c r="E712" s="1"/>
      <c r="F712" s="1"/>
      <c r="G712" s="1"/>
      <c r="H712" s="1"/>
    </row>
    <row r="713" spans="2:8" ht="15">
      <c r="B713" s="1"/>
      <c r="C713" s="1"/>
      <c r="D713" s="1"/>
      <c r="E713" s="1"/>
      <c r="F713" s="1"/>
      <c r="G713" s="1"/>
      <c r="H713" s="1"/>
    </row>
    <row r="714" spans="2:8" ht="15">
      <c r="B714" s="1"/>
      <c r="C714" s="1"/>
      <c r="D714" s="1"/>
      <c r="E714" s="1"/>
      <c r="F714" s="1"/>
      <c r="G714" s="1"/>
      <c r="H714" s="1"/>
    </row>
    <row r="715" spans="2:8" ht="15">
      <c r="B715" s="1"/>
      <c r="C715" s="1"/>
      <c r="D715" s="1"/>
      <c r="E715" s="1"/>
      <c r="F715" s="1"/>
      <c r="G715" s="1"/>
      <c r="H715" s="1"/>
    </row>
    <row r="716" spans="2:8" ht="15">
      <c r="B716" s="1"/>
      <c r="C716" s="1"/>
      <c r="D716" s="1"/>
      <c r="E716" s="1"/>
      <c r="F716" s="1"/>
      <c r="G716" s="1"/>
      <c r="H716" s="1"/>
    </row>
    <row r="717" spans="2:8" ht="15">
      <c r="B717" s="1"/>
      <c r="C717" s="1"/>
      <c r="D717" s="1"/>
      <c r="E717" s="1"/>
      <c r="F717" s="1"/>
      <c r="G717" s="1"/>
      <c r="H717" s="1"/>
    </row>
    <row r="718" spans="2:8" ht="15">
      <c r="B718" s="1"/>
      <c r="C718" s="1"/>
      <c r="D718" s="1"/>
      <c r="E718" s="1"/>
      <c r="F718" s="1"/>
      <c r="G718" s="1"/>
      <c r="H718" s="1"/>
    </row>
    <row r="719" spans="2:8" ht="15">
      <c r="B719" s="1"/>
      <c r="C719" s="1"/>
      <c r="D719" s="1"/>
      <c r="E719" s="1"/>
      <c r="F719" s="1"/>
      <c r="G719" s="1"/>
      <c r="H719" s="1"/>
    </row>
    <row r="720" spans="2:8" ht="15">
      <c r="B720" s="1"/>
      <c r="C720" s="1"/>
      <c r="D720" s="1"/>
      <c r="E720" s="1"/>
      <c r="F720" s="1"/>
      <c r="G720" s="1"/>
      <c r="H720" s="1"/>
    </row>
    <row r="721" spans="2:8" ht="15">
      <c r="B721" s="1"/>
      <c r="C721" s="1"/>
      <c r="D721" s="1"/>
      <c r="E721" s="1"/>
      <c r="F721" s="1"/>
      <c r="G721" s="1"/>
      <c r="H721" s="1"/>
    </row>
    <row r="722" spans="2:8" ht="15">
      <c r="B722" s="1"/>
      <c r="C722" s="1"/>
      <c r="D722" s="1"/>
      <c r="E722" s="1"/>
      <c r="F722" s="1"/>
      <c r="G722" s="1"/>
      <c r="H722" s="1"/>
    </row>
    <row r="723" spans="2:8" ht="15">
      <c r="B723" s="1"/>
      <c r="C723" s="1"/>
      <c r="D723" s="1"/>
      <c r="E723" s="1"/>
      <c r="F723" s="1"/>
      <c r="G723" s="1"/>
      <c r="H723" s="1"/>
    </row>
    <row r="724" spans="2:8" ht="15">
      <c r="B724" s="1"/>
      <c r="C724" s="1"/>
      <c r="D724" s="1"/>
      <c r="E724" s="1"/>
      <c r="F724" s="1"/>
      <c r="G724" s="1"/>
      <c r="H724" s="1"/>
    </row>
    <row r="725" spans="2:8" ht="15">
      <c r="B725" s="1"/>
      <c r="C725" s="1"/>
      <c r="D725" s="1"/>
      <c r="E725" s="1"/>
      <c r="F725" s="1"/>
      <c r="G725" s="1"/>
      <c r="H725" s="1"/>
    </row>
    <row r="726" spans="2:8" ht="15">
      <c r="B726" s="1"/>
      <c r="C726" s="1"/>
      <c r="D726" s="1"/>
      <c r="E726" s="1"/>
      <c r="F726" s="1"/>
      <c r="G726" s="1"/>
      <c r="H726" s="1"/>
    </row>
    <row r="727" spans="2:8" ht="15">
      <c r="B727" s="1"/>
      <c r="C727" s="1"/>
      <c r="D727" s="1"/>
      <c r="E727" s="1"/>
      <c r="F727" s="1"/>
      <c r="G727" s="1"/>
      <c r="H727" s="1"/>
    </row>
    <row r="728" spans="2:8" ht="15">
      <c r="B728" s="1"/>
      <c r="C728" s="1"/>
      <c r="D728" s="1"/>
      <c r="E728" s="1"/>
      <c r="F728" s="1"/>
      <c r="G728" s="1"/>
      <c r="H728" s="1"/>
    </row>
    <row r="729" spans="2:8" ht="15">
      <c r="B729" s="1"/>
      <c r="C729" s="1"/>
      <c r="D729" s="1"/>
      <c r="E729" s="1"/>
      <c r="F729" s="1"/>
      <c r="G729" s="1"/>
      <c r="H729" s="1"/>
    </row>
    <row r="730" spans="2:8" ht="15">
      <c r="B730" s="1"/>
      <c r="C730" s="1"/>
      <c r="D730" s="1"/>
      <c r="E730" s="1"/>
      <c r="F730" s="1"/>
      <c r="G730" s="1"/>
      <c r="H730" s="1"/>
    </row>
    <row r="731" spans="2:8" ht="15">
      <c r="B731" s="1"/>
      <c r="C731" s="1"/>
      <c r="D731" s="1"/>
      <c r="E731" s="1"/>
      <c r="F731" s="1"/>
      <c r="G731" s="1"/>
      <c r="H731" s="1"/>
    </row>
    <row r="732" spans="2:8" ht="15">
      <c r="B732" s="1"/>
      <c r="C732" s="1"/>
      <c r="D732" s="1"/>
      <c r="E732" s="1"/>
      <c r="F732" s="1"/>
      <c r="G732" s="1"/>
      <c r="H732" s="1"/>
    </row>
    <row r="733" spans="2:8" ht="15">
      <c r="B733" s="1"/>
      <c r="C733" s="1"/>
      <c r="D733" s="1"/>
      <c r="E733" s="1"/>
      <c r="F733" s="1"/>
      <c r="G733" s="1"/>
      <c r="H733" s="1"/>
    </row>
    <row r="734" spans="2:8" ht="15">
      <c r="B734" s="1"/>
      <c r="C734" s="1"/>
      <c r="D734" s="1"/>
      <c r="E734" s="1"/>
      <c r="F734" s="1"/>
      <c r="G734" s="1"/>
      <c r="H734" s="1"/>
    </row>
    <row r="735" spans="2:8" ht="15">
      <c r="B735" s="1"/>
      <c r="C735" s="1"/>
      <c r="D735" s="1"/>
      <c r="E735" s="1"/>
      <c r="F735" s="1"/>
      <c r="G735" s="1"/>
      <c r="H735" s="1"/>
    </row>
    <row r="736" spans="2:8" ht="15">
      <c r="B736" s="1"/>
      <c r="C736" s="1"/>
      <c r="D736" s="1"/>
      <c r="E736" s="1"/>
      <c r="F736" s="1"/>
      <c r="G736" s="1"/>
      <c r="H736" s="1"/>
    </row>
    <row r="737" spans="2:8" ht="15">
      <c r="B737" s="1"/>
      <c r="C737" s="1"/>
      <c r="D737" s="1"/>
      <c r="E737" s="1"/>
      <c r="F737" s="1"/>
      <c r="G737" s="1"/>
      <c r="H737" s="1"/>
    </row>
    <row r="738" spans="2:8" ht="15">
      <c r="B738" s="1"/>
      <c r="C738" s="1"/>
      <c r="D738" s="1"/>
      <c r="E738" s="1"/>
      <c r="F738" s="1"/>
      <c r="G738" s="1"/>
      <c r="H738" s="1"/>
    </row>
    <row r="739" spans="2:8" ht="15">
      <c r="B739" s="1"/>
      <c r="C739" s="1"/>
      <c r="D739" s="1"/>
      <c r="E739" s="1"/>
      <c r="F739" s="1"/>
      <c r="G739" s="1"/>
      <c r="H739" s="1"/>
    </row>
    <row r="740" spans="2:8" ht="15">
      <c r="B740" s="1"/>
      <c r="C740" s="1"/>
      <c r="D740" s="1"/>
      <c r="E740" s="1"/>
      <c r="F740" s="1"/>
      <c r="G740" s="1"/>
      <c r="H740" s="1"/>
    </row>
    <row r="741" spans="2:8" ht="15">
      <c r="B741" s="1"/>
      <c r="C741" s="1"/>
      <c r="D741" s="1"/>
      <c r="E741" s="1"/>
      <c r="F741" s="1"/>
      <c r="G741" s="1"/>
      <c r="H741" s="1"/>
    </row>
    <row r="742" spans="2:8" ht="15">
      <c r="B742" s="1"/>
      <c r="C742" s="1"/>
      <c r="D742" s="1"/>
      <c r="E742" s="1"/>
      <c r="F742" s="1"/>
      <c r="G742" s="1"/>
      <c r="H742" s="1"/>
    </row>
    <row r="743" spans="2:8" ht="15">
      <c r="B743" s="1"/>
      <c r="C743" s="1"/>
      <c r="D743" s="1"/>
      <c r="E743" s="1"/>
      <c r="F743" s="1"/>
      <c r="G743" s="1"/>
      <c r="H743" s="1"/>
    </row>
    <row r="744" spans="2:8" ht="15">
      <c r="B744" s="1"/>
      <c r="C744" s="1"/>
      <c r="D744" s="1"/>
      <c r="E744" s="1"/>
      <c r="F744" s="1"/>
      <c r="G744" s="1"/>
      <c r="H744" s="1"/>
    </row>
    <row r="745" spans="2:8" ht="15">
      <c r="B745" s="1"/>
      <c r="C745" s="1"/>
      <c r="D745" s="1"/>
      <c r="E745" s="1"/>
      <c r="F745" s="1"/>
      <c r="G745" s="1"/>
      <c r="H745" s="1"/>
    </row>
    <row r="746" spans="2:8" ht="15">
      <c r="B746" s="1"/>
      <c r="C746" s="1"/>
      <c r="D746" s="1"/>
      <c r="E746" s="1"/>
      <c r="F746" s="1"/>
      <c r="G746" s="1"/>
      <c r="H746" s="1"/>
    </row>
    <row r="747" spans="2:8" ht="15">
      <c r="B747" s="1"/>
      <c r="C747" s="1"/>
      <c r="D747" s="1"/>
      <c r="E747" s="1"/>
      <c r="F747" s="1"/>
      <c r="G747" s="1"/>
      <c r="H747" s="1"/>
    </row>
    <row r="748" spans="2:8" ht="15">
      <c r="B748" s="1"/>
      <c r="C748" s="1"/>
      <c r="D748" s="1"/>
      <c r="E748" s="1"/>
      <c r="F748" s="1"/>
      <c r="G748" s="1"/>
      <c r="H748" s="1"/>
    </row>
    <row r="749" spans="2:8" ht="15">
      <c r="B749" s="1"/>
      <c r="C749" s="1"/>
      <c r="D749" s="1"/>
      <c r="E749" s="1"/>
      <c r="F749" s="1"/>
      <c r="G749" s="1"/>
      <c r="H749" s="1"/>
    </row>
    <row r="750" spans="2:8" ht="15">
      <c r="B750" s="1"/>
      <c r="C750" s="1"/>
      <c r="D750" s="1"/>
      <c r="E750" s="1"/>
      <c r="F750" s="1"/>
      <c r="G750" s="1"/>
      <c r="H750" s="1"/>
    </row>
    <row r="751" spans="2:8" ht="15">
      <c r="B751" s="1"/>
      <c r="C751" s="1"/>
      <c r="D751" s="1"/>
      <c r="E751" s="1"/>
      <c r="F751" s="1"/>
      <c r="G751" s="1"/>
      <c r="H751" s="1"/>
    </row>
    <row r="752" spans="2:8" ht="15">
      <c r="B752" s="1"/>
      <c r="C752" s="1"/>
      <c r="D752" s="1"/>
      <c r="E752" s="1"/>
      <c r="F752" s="1"/>
      <c r="G752" s="1"/>
      <c r="H752" s="1"/>
    </row>
    <row r="753" spans="2:8" ht="15">
      <c r="B753" s="1"/>
      <c r="C753" s="1"/>
      <c r="D753" s="1"/>
      <c r="E753" s="1"/>
      <c r="F753" s="1"/>
      <c r="G753" s="1"/>
      <c r="H753" s="1"/>
    </row>
    <row r="754" spans="2:8" ht="15">
      <c r="B754" s="1"/>
      <c r="C754" s="1"/>
      <c r="D754" s="1"/>
      <c r="E754" s="1"/>
      <c r="F754" s="1"/>
      <c r="G754" s="1"/>
      <c r="H754" s="1"/>
    </row>
    <row r="755" spans="2:8" ht="15">
      <c r="B755" s="1"/>
      <c r="C755" s="1"/>
      <c r="D755" s="1"/>
      <c r="E755" s="1"/>
      <c r="F755" s="1"/>
      <c r="G755" s="1"/>
      <c r="H755" s="1"/>
    </row>
    <row r="756" spans="2:8" ht="15">
      <c r="B756" s="1"/>
      <c r="C756" s="1"/>
      <c r="D756" s="1"/>
      <c r="E756" s="1"/>
      <c r="F756" s="1"/>
      <c r="G756" s="1"/>
      <c r="H756" s="1"/>
    </row>
    <row r="757" spans="2:8" ht="15">
      <c r="B757" s="1"/>
      <c r="C757" s="1"/>
      <c r="D757" s="1"/>
      <c r="E757" s="1"/>
      <c r="F757" s="1"/>
      <c r="G757" s="1"/>
      <c r="H757" s="1"/>
    </row>
    <row r="758" spans="2:8" ht="15">
      <c r="B758" s="1"/>
      <c r="C758" s="1"/>
      <c r="D758" s="1"/>
      <c r="E758" s="1"/>
      <c r="F758" s="1"/>
      <c r="G758" s="1"/>
      <c r="H758" s="1"/>
    </row>
    <row r="759" spans="2:8" ht="15">
      <c r="B759" s="1"/>
      <c r="C759" s="1"/>
      <c r="D759" s="1"/>
      <c r="E759" s="1"/>
      <c r="F759" s="1"/>
      <c r="G759" s="1"/>
      <c r="H759" s="1"/>
    </row>
    <row r="760" spans="2:8" ht="15">
      <c r="B760" s="1"/>
      <c r="C760" s="1"/>
      <c r="D760" s="1"/>
      <c r="E760" s="1"/>
      <c r="F760" s="1"/>
      <c r="G760" s="1"/>
      <c r="H760" s="1"/>
    </row>
    <row r="761" spans="2:8" ht="15">
      <c r="B761" s="1"/>
      <c r="C761" s="1"/>
      <c r="D761" s="1"/>
      <c r="E761" s="1"/>
      <c r="F761" s="1"/>
      <c r="G761" s="1"/>
      <c r="H761" s="1"/>
    </row>
    <row r="762" spans="2:8" ht="15">
      <c r="B762" s="1"/>
      <c r="C762" s="1"/>
      <c r="D762" s="1"/>
      <c r="E762" s="1"/>
      <c r="F762" s="1"/>
      <c r="G762" s="1"/>
      <c r="H762" s="1"/>
    </row>
    <row r="763" spans="2:8" ht="15">
      <c r="B763" s="1"/>
      <c r="C763" s="1"/>
      <c r="D763" s="1"/>
      <c r="E763" s="1"/>
      <c r="F763" s="1"/>
      <c r="G763" s="1"/>
      <c r="H763" s="1"/>
    </row>
    <row r="764" spans="2:8" ht="15">
      <c r="B764" s="1"/>
      <c r="C764" s="1"/>
      <c r="D764" s="1"/>
      <c r="E764" s="1"/>
      <c r="F764" s="1"/>
      <c r="G764" s="1"/>
      <c r="H764" s="1"/>
    </row>
    <row r="765" spans="2:8" ht="15">
      <c r="B765" s="1"/>
      <c r="C765" s="1"/>
      <c r="D765" s="1"/>
      <c r="E765" s="1"/>
      <c r="F765" s="1"/>
      <c r="G765" s="1"/>
      <c r="H765" s="1"/>
    </row>
    <row r="766" spans="2:8" ht="15">
      <c r="B766" s="1"/>
      <c r="C766" s="1"/>
      <c r="D766" s="1"/>
      <c r="E766" s="1"/>
      <c r="F766" s="1"/>
      <c r="G766" s="1"/>
      <c r="H766" s="1"/>
    </row>
    <row r="767" spans="2:8" ht="15">
      <c r="B767" s="1"/>
      <c r="C767" s="1"/>
      <c r="D767" s="1"/>
      <c r="E767" s="1"/>
      <c r="F767" s="1"/>
      <c r="G767" s="1"/>
      <c r="H767" s="1"/>
    </row>
    <row r="768" spans="2:8" ht="15">
      <c r="B768" s="1"/>
      <c r="C768" s="1"/>
      <c r="D768" s="1"/>
      <c r="E768" s="1"/>
      <c r="F768" s="1"/>
      <c r="G768" s="1"/>
      <c r="H768" s="1"/>
    </row>
    <row r="769" spans="2:8" ht="15">
      <c r="B769" s="1"/>
      <c r="C769" s="1"/>
      <c r="D769" s="1"/>
      <c r="E769" s="1"/>
      <c r="F769" s="1"/>
      <c r="G769" s="1"/>
      <c r="H769" s="1"/>
    </row>
    <row r="770" spans="2:8" ht="15">
      <c r="B770" s="1"/>
      <c r="C770" s="1"/>
      <c r="D770" s="1"/>
      <c r="E770" s="1"/>
      <c r="F770" s="1"/>
      <c r="G770" s="1"/>
      <c r="H770" s="1"/>
    </row>
    <row r="771" spans="2:8" ht="15">
      <c r="B771" s="1"/>
      <c r="C771" s="1"/>
      <c r="D771" s="1"/>
      <c r="E771" s="1"/>
      <c r="F771" s="1"/>
      <c r="G771" s="1"/>
      <c r="H771" s="1"/>
    </row>
    <row r="772" spans="2:8" ht="15">
      <c r="B772" s="1"/>
      <c r="C772" s="1"/>
      <c r="D772" s="1"/>
      <c r="E772" s="1"/>
      <c r="F772" s="1"/>
      <c r="G772" s="1"/>
      <c r="H772" s="1"/>
    </row>
    <row r="773" spans="2:8" ht="15">
      <c r="B773" s="1"/>
      <c r="C773" s="1"/>
      <c r="D773" s="1"/>
      <c r="E773" s="1"/>
      <c r="F773" s="1"/>
      <c r="G773" s="1"/>
      <c r="H773" s="1"/>
    </row>
    <row r="774" spans="2:8" ht="15">
      <c r="B774" s="1"/>
      <c r="C774" s="1"/>
      <c r="D774" s="1"/>
      <c r="E774" s="1"/>
      <c r="F774" s="1"/>
      <c r="G774" s="1"/>
      <c r="H774" s="1"/>
    </row>
    <row r="775" spans="2:8" ht="15">
      <c r="B775" s="1"/>
      <c r="C775" s="1"/>
      <c r="D775" s="1"/>
      <c r="E775" s="1"/>
      <c r="F775" s="1"/>
      <c r="G775" s="1"/>
      <c r="H775" s="1"/>
    </row>
    <row r="776" spans="2:8" ht="15">
      <c r="B776" s="1"/>
      <c r="C776" s="1"/>
      <c r="D776" s="1"/>
      <c r="E776" s="1"/>
      <c r="F776" s="1"/>
      <c r="G776" s="1"/>
      <c r="H776" s="1"/>
    </row>
    <row r="777" spans="2:8" ht="15">
      <c r="B777" s="1"/>
      <c r="C777" s="1"/>
      <c r="D777" s="1"/>
      <c r="E777" s="1"/>
      <c r="F777" s="1"/>
      <c r="G777" s="1"/>
      <c r="H777" s="1"/>
    </row>
    <row r="778" spans="2:8" ht="15">
      <c r="B778" s="1"/>
      <c r="C778" s="1"/>
      <c r="D778" s="1"/>
      <c r="E778" s="1"/>
      <c r="F778" s="1"/>
      <c r="G778" s="1"/>
      <c r="H778" s="1"/>
    </row>
    <row r="779" spans="2:8" ht="15">
      <c r="B779" s="1"/>
      <c r="C779" s="1"/>
      <c r="D779" s="1"/>
      <c r="E779" s="1"/>
      <c r="F779" s="1"/>
      <c r="G779" s="1"/>
      <c r="H779" s="1"/>
    </row>
    <row r="780" spans="2:8" ht="15">
      <c r="B780" s="1"/>
      <c r="C780" s="1"/>
      <c r="D780" s="1"/>
      <c r="E780" s="1"/>
      <c r="F780" s="1"/>
      <c r="G780" s="1"/>
      <c r="H780" s="1"/>
    </row>
    <row r="781" spans="2:8" ht="15">
      <c r="B781" s="1"/>
      <c r="C781" s="1"/>
      <c r="D781" s="1"/>
      <c r="E781" s="1"/>
      <c r="F781" s="1"/>
      <c r="G781" s="1"/>
      <c r="H781" s="1"/>
    </row>
    <row r="782" spans="2:8" ht="15">
      <c r="B782" s="1"/>
      <c r="C782" s="1"/>
      <c r="D782" s="1"/>
      <c r="E782" s="1"/>
      <c r="F782" s="1"/>
      <c r="G782" s="1"/>
      <c r="H782" s="1"/>
    </row>
    <row r="783" spans="2:8" ht="15">
      <c r="B783" s="1"/>
      <c r="C783" s="1"/>
      <c r="D783" s="1"/>
      <c r="E783" s="1"/>
      <c r="F783" s="1"/>
      <c r="G783" s="1"/>
      <c r="H783" s="1"/>
    </row>
    <row r="784" spans="2:8" ht="15">
      <c r="B784" s="1"/>
      <c r="C784" s="1"/>
      <c r="D784" s="1"/>
      <c r="E784" s="1"/>
      <c r="F784" s="1"/>
      <c r="G784" s="1"/>
      <c r="H784" s="1"/>
    </row>
    <row r="785" spans="2:8" ht="15">
      <c r="B785" s="1"/>
      <c r="C785" s="1"/>
      <c r="D785" s="1"/>
      <c r="E785" s="1"/>
      <c r="F785" s="1"/>
      <c r="G785" s="1"/>
      <c r="H785" s="1"/>
    </row>
    <row r="786" spans="2:8" ht="15">
      <c r="B786" s="1"/>
      <c r="C786" s="1"/>
      <c r="D786" s="1"/>
      <c r="E786" s="1"/>
      <c r="F786" s="1"/>
      <c r="G786" s="1"/>
      <c r="H786" s="1"/>
    </row>
    <row r="787" spans="2:8" ht="15">
      <c r="B787" s="1"/>
      <c r="C787" s="1"/>
      <c r="D787" s="1"/>
      <c r="E787" s="1"/>
      <c r="F787" s="1"/>
      <c r="G787" s="1"/>
      <c r="H787" s="1"/>
    </row>
    <row r="788" spans="2:8" ht="15">
      <c r="B788" s="1"/>
      <c r="C788" s="1"/>
      <c r="D788" s="1"/>
      <c r="E788" s="1"/>
      <c r="F788" s="1"/>
      <c r="G788" s="1"/>
      <c r="H788" s="1"/>
    </row>
    <row r="789" spans="2:8" ht="15">
      <c r="B789" s="1"/>
      <c r="C789" s="1"/>
      <c r="D789" s="1"/>
      <c r="E789" s="1"/>
      <c r="F789" s="1"/>
      <c r="G789" s="1"/>
      <c r="H789" s="1"/>
    </row>
    <row r="790" spans="2:8" ht="15">
      <c r="B790" s="1"/>
      <c r="C790" s="1"/>
      <c r="D790" s="1"/>
      <c r="E790" s="1"/>
      <c r="F790" s="1"/>
      <c r="G790" s="1"/>
      <c r="H790" s="1"/>
    </row>
    <row r="791" spans="2:8" ht="15">
      <c r="B791" s="1"/>
      <c r="C791" s="1"/>
      <c r="D791" s="1"/>
      <c r="E791" s="1"/>
      <c r="F791" s="1"/>
      <c r="G791" s="1"/>
      <c r="H791" s="1"/>
    </row>
    <row r="792" spans="2:8" ht="15">
      <c r="B792" s="1"/>
      <c r="C792" s="1"/>
      <c r="D792" s="1"/>
      <c r="E792" s="1"/>
      <c r="F792" s="1"/>
      <c r="G792" s="1"/>
      <c r="H792" s="1"/>
    </row>
    <row r="793" spans="2:8" ht="15">
      <c r="B793" s="1"/>
      <c r="C793" s="1"/>
      <c r="D793" s="1"/>
      <c r="E793" s="1"/>
      <c r="F793" s="1"/>
      <c r="G793" s="1"/>
      <c r="H793" s="1"/>
    </row>
    <row r="794" spans="2:8" ht="15">
      <c r="B794" s="1"/>
      <c r="C794" s="1"/>
      <c r="D794" s="1"/>
      <c r="E794" s="1"/>
      <c r="F794" s="1"/>
      <c r="G794" s="1"/>
      <c r="H794" s="1"/>
    </row>
    <row r="795" spans="2:8" ht="15">
      <c r="B795" s="1"/>
      <c r="C795" s="1"/>
      <c r="D795" s="1"/>
      <c r="E795" s="1"/>
      <c r="F795" s="1"/>
      <c r="G795" s="1"/>
      <c r="H795" s="1"/>
    </row>
    <row r="796" spans="2:8" ht="15">
      <c r="B796" s="1"/>
      <c r="C796" s="1"/>
      <c r="D796" s="1"/>
      <c r="E796" s="1"/>
      <c r="F796" s="1"/>
      <c r="G796" s="1"/>
      <c r="H796" s="1"/>
    </row>
    <row r="797" spans="2:7" ht="15">
      <c r="B797" s="1"/>
      <c r="C797" s="1"/>
      <c r="D797" s="1"/>
      <c r="E797" s="1"/>
      <c r="F797" s="1"/>
      <c r="G797" s="1"/>
    </row>
  </sheetData>
  <sheetProtection sheet="1" objects="1" scenarios="1"/>
  <mergeCells count="21">
    <mergeCell ref="B140:I140"/>
    <mergeCell ref="C2:E2"/>
    <mergeCell ref="C6:D6"/>
    <mergeCell ref="B11:I11"/>
    <mergeCell ref="B14:H14"/>
    <mergeCell ref="C30:H30"/>
    <mergeCell ref="B32:H32"/>
    <mergeCell ref="B35:E35"/>
    <mergeCell ref="B57:F57"/>
    <mergeCell ref="B79:F79"/>
    <mergeCell ref="B101:E101"/>
    <mergeCell ref="B123:G123"/>
    <mergeCell ref="B260:I260"/>
    <mergeCell ref="B275:H275"/>
    <mergeCell ref="B278:I278"/>
    <mergeCell ref="B156:I156"/>
    <mergeCell ref="B180:I180"/>
    <mergeCell ref="B195:G195"/>
    <mergeCell ref="B212:E212"/>
    <mergeCell ref="B235:F235"/>
    <mergeCell ref="B257:H257"/>
  </mergeCells>
  <conditionalFormatting sqref="B37:E53">
    <cfRule type="expression" priority="45" dxfId="33">
      <formula>$A$34="nvt"</formula>
    </cfRule>
  </conditionalFormatting>
  <conditionalFormatting sqref="B59:F75">
    <cfRule type="expression" priority="44" dxfId="69">
      <formula>$A$56="nvt"</formula>
    </cfRule>
  </conditionalFormatting>
  <conditionalFormatting sqref="B81:F97">
    <cfRule type="expression" priority="43" dxfId="33">
      <formula>$A$78="nvt"</formula>
    </cfRule>
  </conditionalFormatting>
  <conditionalFormatting sqref="B125:C136">
    <cfRule type="expression" priority="42" dxfId="33">
      <formula>$A$122="nvt"</formula>
    </cfRule>
  </conditionalFormatting>
  <conditionalFormatting sqref="B158:H176">
    <cfRule type="expression" priority="41" dxfId="33">
      <formula>$A$155="nvt"</formula>
    </cfRule>
  </conditionalFormatting>
  <conditionalFormatting sqref="B182:I191">
    <cfRule type="expression" priority="40" dxfId="69">
      <formula>$A$179="nvt"</formula>
    </cfRule>
  </conditionalFormatting>
  <conditionalFormatting sqref="B197:C208">
    <cfRule type="expression" priority="39" dxfId="33">
      <formula>$A$194="nvt"</formula>
    </cfRule>
  </conditionalFormatting>
  <conditionalFormatting sqref="B214:E231">
    <cfRule type="expression" priority="38" dxfId="33">
      <formula>$A$211="nvt"</formula>
    </cfRule>
  </conditionalFormatting>
  <conditionalFormatting sqref="B237:F253">
    <cfRule type="expression" priority="37" dxfId="69">
      <formula>$A$234="nvt"</formula>
    </cfRule>
  </conditionalFormatting>
  <conditionalFormatting sqref="B17:D27">
    <cfRule type="expression" priority="36" dxfId="68">
      <formula>$A17=0</formula>
    </cfRule>
  </conditionalFormatting>
  <conditionalFormatting sqref="C272">
    <cfRule type="cellIs" priority="35" dxfId="40" operator="notEqual">
      <formula>"JA"</formula>
    </cfRule>
  </conditionalFormatting>
  <conditionalFormatting sqref="B34">
    <cfRule type="expression" priority="34" dxfId="33">
      <formula>$A$34="nvt"</formula>
    </cfRule>
  </conditionalFormatting>
  <conditionalFormatting sqref="B56">
    <cfRule type="expression" priority="33" dxfId="33">
      <formula>$A$56="nvt"</formula>
    </cfRule>
  </conditionalFormatting>
  <conditionalFormatting sqref="C56">
    <cfRule type="expression" priority="32" dxfId="33">
      <formula>$A$56="nvt"</formula>
    </cfRule>
  </conditionalFormatting>
  <conditionalFormatting sqref="C34">
    <cfRule type="expression" priority="31" dxfId="33">
      <formula>$A$34="nvt"</formula>
    </cfRule>
  </conditionalFormatting>
  <conditionalFormatting sqref="B78">
    <cfRule type="expression" priority="30" dxfId="33">
      <formula>$A$78="nvt"</formula>
    </cfRule>
  </conditionalFormatting>
  <conditionalFormatting sqref="C78">
    <cfRule type="expression" priority="29" dxfId="33">
      <formula>$A$78="nvt"</formula>
    </cfRule>
  </conditionalFormatting>
  <conditionalFormatting sqref="B122">
    <cfRule type="expression" priority="28" dxfId="33">
      <formula>$A$122="nvt"</formula>
    </cfRule>
  </conditionalFormatting>
  <conditionalFormatting sqref="C122">
    <cfRule type="expression" priority="27" dxfId="33">
      <formula>$A$122="nvt"</formula>
    </cfRule>
  </conditionalFormatting>
  <conditionalFormatting sqref="B139">
    <cfRule type="expression" priority="26" dxfId="33">
      <formula>$A$139="nvt"</formula>
    </cfRule>
  </conditionalFormatting>
  <conditionalFormatting sqref="C139">
    <cfRule type="expression" priority="25" dxfId="33">
      <formula>$A$139="nvt"</formula>
    </cfRule>
  </conditionalFormatting>
  <conditionalFormatting sqref="B155">
    <cfRule type="expression" priority="24" dxfId="33">
      <formula>$A$155="nvt"</formula>
    </cfRule>
  </conditionalFormatting>
  <conditionalFormatting sqref="C155">
    <cfRule type="expression" priority="23" dxfId="33">
      <formula>$A$155="nvt"</formula>
    </cfRule>
  </conditionalFormatting>
  <conditionalFormatting sqref="B179">
    <cfRule type="expression" priority="22" dxfId="33">
      <formula>$A$179="nvt"</formula>
    </cfRule>
  </conditionalFormatting>
  <conditionalFormatting sqref="C179">
    <cfRule type="expression" priority="21" dxfId="33">
      <formula>$A$179="nvt"</formula>
    </cfRule>
  </conditionalFormatting>
  <conditionalFormatting sqref="B194">
    <cfRule type="expression" priority="20" dxfId="33">
      <formula>$A$194="nvt"</formula>
    </cfRule>
  </conditionalFormatting>
  <conditionalFormatting sqref="C194">
    <cfRule type="expression" priority="19" dxfId="33">
      <formula>$A$194="nvt"</formula>
    </cfRule>
  </conditionalFormatting>
  <conditionalFormatting sqref="B211">
    <cfRule type="expression" priority="18" dxfId="33">
      <formula>$A$211="nvt"</formula>
    </cfRule>
  </conditionalFormatting>
  <conditionalFormatting sqref="C211">
    <cfRule type="expression" priority="17" dxfId="33">
      <formula>$A$211="nvt"</formula>
    </cfRule>
  </conditionalFormatting>
  <conditionalFormatting sqref="B234">
    <cfRule type="expression" priority="16" dxfId="33">
      <formula>$A$234="nvt"</formula>
    </cfRule>
  </conditionalFormatting>
  <conditionalFormatting sqref="C234">
    <cfRule type="expression" priority="15" dxfId="33">
      <formula>$A$234="nvt"</formula>
    </cfRule>
  </conditionalFormatting>
  <conditionalFormatting sqref="D194">
    <cfRule type="expression" priority="14" dxfId="33">
      <formula>$A$194="nvt"</formula>
    </cfRule>
  </conditionalFormatting>
  <conditionalFormatting sqref="A12:I277 A279:I295 A278">
    <cfRule type="expression" priority="2" dxfId="0" stopIfTrue="1">
      <formula>$A$16=0</formula>
    </cfRule>
  </conditionalFormatting>
  <conditionalFormatting sqref="B30:I30">
    <cfRule type="expression" priority="46" dxfId="40">
      <formula>LEFT($C$30,3)="Let"</formula>
    </cfRule>
  </conditionalFormatting>
  <conditionalFormatting sqref="C295">
    <cfRule type="cellIs" priority="13" dxfId="40" operator="notEqual">
      <formula>"JA"</formula>
    </cfRule>
  </conditionalFormatting>
  <conditionalFormatting sqref="B142:H152">
    <cfRule type="expression" priority="12" dxfId="33">
      <formula>$A$139="nvt"</formula>
    </cfRule>
  </conditionalFormatting>
  <conditionalFormatting sqref="E194">
    <cfRule type="expression" priority="11" dxfId="33">
      <formula>$A$194="nvt"</formula>
    </cfRule>
  </conditionalFormatting>
  <conditionalFormatting sqref="D268">
    <cfRule type="expression" priority="10" dxfId="40">
      <formula>C272&lt;&gt;"JA"</formula>
    </cfRule>
  </conditionalFormatting>
  <conditionalFormatting sqref="I159:I176">
    <cfRule type="expression" priority="9" dxfId="33">
      <formula>$A$155="nvt"</formula>
    </cfRule>
  </conditionalFormatting>
  <conditionalFormatting sqref="I158">
    <cfRule type="expression" priority="8" dxfId="33">
      <formula>$A$155="nvt"</formula>
    </cfRule>
  </conditionalFormatting>
  <conditionalFormatting sqref="I142">
    <cfRule type="expression" priority="7" dxfId="33">
      <formula>$A$139="nvt"</formula>
    </cfRule>
  </conditionalFormatting>
  <conditionalFormatting sqref="I143:I152">
    <cfRule type="expression" priority="6" dxfId="33">
      <formula>$A$139="nvt"</formula>
    </cfRule>
  </conditionalFormatting>
  <conditionalFormatting sqref="B103:E119">
    <cfRule type="expression" priority="5" dxfId="33">
      <formula>$A$100="nvt"</formula>
    </cfRule>
  </conditionalFormatting>
  <conditionalFormatting sqref="B100">
    <cfRule type="expression" priority="4" dxfId="33">
      <formula>$A$100="nvt"</formula>
    </cfRule>
  </conditionalFormatting>
  <conditionalFormatting sqref="C100">
    <cfRule type="expression" priority="3" dxfId="33">
      <formula>$A$100="nvt"</formula>
    </cfRule>
  </conditionalFormatting>
  <conditionalFormatting sqref="B278:I278">
    <cfRule type="expression" priority="1" dxfId="0" stopIfTrue="1">
      <formula>$A$16=0</formula>
    </cfRule>
  </conditionalFormatting>
  <dataValidations count="4">
    <dataValidation type="list" allowBlank="1" showInputMessage="1" showErrorMessage="1" sqref="C178">
      <formula1>#REF!</formula1>
    </dataValidation>
    <dataValidation type="list" allowBlank="1" showInputMessage="1" showErrorMessage="1" sqref="C7">
      <formula1>K_Omvang</formula1>
    </dataValidation>
    <dataValidation type="list" allowBlank="1" showInputMessage="1" showErrorMessage="1" sqref="C6">
      <formula1>K_Type</formula1>
    </dataValidation>
    <dataValidation type="list" allowBlank="1" showInputMessage="1" showErrorMessage="1" sqref="B82:B96 B38:B52 B159:B175 B143:B151 B60:B74 B183:B190 B215:B230 B238:B252 B104:B118">
      <formula1>K_Werkpakket</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scale="70" r:id="rId2"/>
  <headerFooter>
    <oddFooter>&amp;L&amp;A&amp;C&amp;D&amp;R&amp;P van &amp;N</oddFooter>
  </headerFooter>
  <rowBreaks count="3" manualBreakCount="3">
    <brk id="30" max="16383" man="1"/>
    <brk id="255" max="16383" man="1"/>
    <brk id="27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Luuk Muller</dc:creator>
  <cp:keywords/>
  <dc:description/>
  <cp:lastModifiedBy>Martijn Panjer</cp:lastModifiedBy>
  <cp:lastPrinted>2022-05-31T06:46:58Z</cp:lastPrinted>
  <dcterms:created xsi:type="dcterms:W3CDTF">2022-02-11T09:50:58Z</dcterms:created>
  <dcterms:modified xsi:type="dcterms:W3CDTF">2022-11-03T15:27:01Z</dcterms:modified>
  <cp:category/>
  <cp:version/>
  <cp:contentType/>
  <cp:contentStatus/>
</cp:coreProperties>
</file>