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timulus\12. GLB 23-27\4. Formats\Aanvragen algemeen\Noord-Brabant\NPI Niet landbouwbedrijven water en natuur en biodiversiteit 2025\"/>
    </mc:Choice>
  </mc:AlternateContent>
  <xr:revisionPtr revIDLastSave="0" documentId="13_ncr:1_{4C3F04B8-CF94-4771-A760-D6B14367A39E}" xr6:coauthVersionLast="47" xr6:coauthVersionMax="47" xr10:uidLastSave="{00000000-0000-0000-0000-000000000000}"/>
  <bookViews>
    <workbookView xWindow="57480" yWindow="-120" windowWidth="29040" windowHeight="1584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r:id="rId15"/>
    <sheet name="PP12" sheetId="46" r:id="rId16"/>
    <sheet name="PP13" sheetId="47" r:id="rId17"/>
    <sheet name="PP14" sheetId="48" r:id="rId18"/>
    <sheet name="PP15" sheetId="49" r:id="rId19"/>
    <sheet name="PP16" sheetId="50" r:id="rId20"/>
    <sheet name="PP17" sheetId="51" r:id="rId21"/>
    <sheet name="PP18" sheetId="52" r:id="rId22"/>
    <sheet name="PP19" sheetId="53" r:id="rId23"/>
    <sheet name="PP20" sheetId="54"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Penvoerder!$A$1:$I$239</definedName>
    <definedName name="_xlnm.Print_Area" localSheetId="13">'PP10'!$A$1:$I$239</definedName>
    <definedName name="_xlnm.Print_Area" localSheetId="14">'PP11'!$A$1:$I$239</definedName>
    <definedName name="_xlnm.Print_Area" localSheetId="15">'PP12'!$A$1:$I$239</definedName>
    <definedName name="_xlnm.Print_Area" localSheetId="16">'PP13'!$A$1:$I$239</definedName>
    <definedName name="_xlnm.Print_Area" localSheetId="17">'PP14'!$A$1:$I$239</definedName>
    <definedName name="_xlnm.Print_Area" localSheetId="18">'PP15'!$A$1:$I$239</definedName>
    <definedName name="_xlnm.Print_Area" localSheetId="19">'PP16'!$A$1:$I$239</definedName>
    <definedName name="_xlnm.Print_Area" localSheetId="20">'PP17'!$A$1:$I$239</definedName>
    <definedName name="_xlnm.Print_Area" localSheetId="21">'PP18'!$A$1:$I$239</definedName>
    <definedName name="_xlnm.Print_Area" localSheetId="22">'PP19'!$A$1:$I$239</definedName>
    <definedName name="_xlnm.Print_Area" localSheetId="5">'PP2'!$A$1:$I$239</definedName>
    <definedName name="_xlnm.Print_Area" localSheetId="23">'PP20'!$A$1:$I$239</definedName>
    <definedName name="_xlnm.Print_Area" localSheetId="6">'PP3'!$A$1:$I$239</definedName>
    <definedName name="_xlnm.Print_Area" localSheetId="7">'PP4'!$A$1:$I$239</definedName>
    <definedName name="_xlnm.Print_Area" localSheetId="8">'PP5'!$A$1:$I$239</definedName>
    <definedName name="_xlnm.Print_Area" localSheetId="9">'PP6'!$A$1:$I$239</definedName>
    <definedName name="_xlnm.Print_Area" localSheetId="10">'PP7'!$A$1:$I$239</definedName>
    <definedName name="_xlnm.Print_Area" localSheetId="11">'PP8'!$A$1:$I$239</definedName>
    <definedName name="_xlnm.Print_Area" localSheetId="12">'PP9'!$A$1:$I$239</definedName>
    <definedName name="_xlnm.Print_Area" localSheetId="1">Projectinformatie!$A$1:$H$44</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3" l="1"/>
  <c r="S3" i="13"/>
  <c r="S2" i="13"/>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0" i="14"/>
  <c r="W9" i="14"/>
  <c r="W8" i="14"/>
  <c r="W7" i="14"/>
  <c r="W6" i="14"/>
  <c r="V10" i="14"/>
  <c r="V9" i="14"/>
  <c r="V8" i="14"/>
  <c r="V7" i="14"/>
  <c r="V6" i="14"/>
  <c r="U10" i="14"/>
  <c r="U9" i="14"/>
  <c r="U8" i="14"/>
  <c r="U7" i="14"/>
  <c r="U6" i="14"/>
  <c r="T10" i="14"/>
  <c r="T9" i="14"/>
  <c r="T8" i="14"/>
  <c r="T7" i="14"/>
  <c r="T6" i="14"/>
  <c r="S10" i="14"/>
  <c r="S9" i="14"/>
  <c r="S8" i="14"/>
  <c r="S7" i="14"/>
  <c r="S6" i="14"/>
  <c r="R10" i="14"/>
  <c r="R9" i="14"/>
  <c r="R8" i="14"/>
  <c r="R7" i="14"/>
  <c r="R6" i="14"/>
  <c r="Q10" i="14"/>
  <c r="Q9" i="14"/>
  <c r="Q8" i="14"/>
  <c r="Q7" i="14"/>
  <c r="Q6" i="14"/>
  <c r="P10" i="14"/>
  <c r="P9" i="14"/>
  <c r="P8" i="14"/>
  <c r="P7" i="14"/>
  <c r="P6" i="14"/>
  <c r="O10" i="14"/>
  <c r="O9" i="14"/>
  <c r="O8" i="14"/>
  <c r="O7" i="14"/>
  <c r="O6" i="14"/>
  <c r="N10" i="14"/>
  <c r="N9" i="14"/>
  <c r="N8" i="14"/>
  <c r="N7" i="14"/>
  <c r="N6" i="14"/>
  <c r="M10" i="14"/>
  <c r="M9" i="14"/>
  <c r="M8" i="14"/>
  <c r="M7" i="14"/>
  <c r="M6" i="14"/>
  <c r="L10" i="14"/>
  <c r="L9" i="14"/>
  <c r="L8" i="14"/>
  <c r="L7" i="14"/>
  <c r="L6" i="14"/>
  <c r="K10" i="14"/>
  <c r="K9" i="14"/>
  <c r="K8" i="14"/>
  <c r="K7" i="14"/>
  <c r="K6" i="14"/>
  <c r="J10" i="14"/>
  <c r="J9" i="14"/>
  <c r="J8" i="14"/>
  <c r="J7" i="14"/>
  <c r="J6" i="14"/>
  <c r="I10" i="14"/>
  <c r="I9" i="14"/>
  <c r="I8" i="14"/>
  <c r="I7" i="14"/>
  <c r="I6" i="14"/>
  <c r="H10" i="14"/>
  <c r="H9" i="14"/>
  <c r="H8" i="14"/>
  <c r="H7" i="14"/>
  <c r="H6" i="14"/>
  <c r="G10" i="14"/>
  <c r="G9" i="14"/>
  <c r="G8" i="14"/>
  <c r="G7" i="14"/>
  <c r="G6" i="14"/>
  <c r="F10" i="14"/>
  <c r="F9" i="14"/>
  <c r="F8" i="14"/>
  <c r="F7" i="14"/>
  <c r="F6" i="14"/>
  <c r="E6" i="14"/>
  <c r="E10" i="14"/>
  <c r="E9" i="14"/>
  <c r="E8" i="14"/>
  <c r="E7" i="14"/>
  <c r="W5" i="10"/>
  <c r="V5" i="10"/>
  <c r="U5" i="10"/>
  <c r="T5" i="10"/>
  <c r="S5" i="10"/>
  <c r="R5" i="10"/>
  <c r="Q5" i="10"/>
  <c r="P5" i="10"/>
  <c r="O5" i="10"/>
  <c r="N5" i="10"/>
  <c r="M5" i="10"/>
  <c r="L5" i="10"/>
  <c r="K5" i="10"/>
  <c r="J5" i="10"/>
  <c r="I5" i="10"/>
  <c r="H5" i="10"/>
  <c r="G5" i="10"/>
  <c r="F5" i="10"/>
  <c r="E5" i="10"/>
  <c r="C235" i="54"/>
  <c r="B26" i="54"/>
  <c r="B206" i="54" s="1"/>
  <c r="A26" i="54"/>
  <c r="B25" i="54"/>
  <c r="B183" i="54" s="1"/>
  <c r="B24" i="54"/>
  <c r="B168" i="54" s="1"/>
  <c r="B23" i="54"/>
  <c r="B144" i="54" s="1"/>
  <c r="B22" i="54"/>
  <c r="B128" i="54" s="1"/>
  <c r="A22" i="54"/>
  <c r="B21" i="54"/>
  <c r="B111" i="54" s="1"/>
  <c r="A21" i="54"/>
  <c r="B20" i="54"/>
  <c r="B94" i="54" s="1"/>
  <c r="A20" i="54"/>
  <c r="B19" i="54"/>
  <c r="B77" i="54" s="1"/>
  <c r="B18" i="54"/>
  <c r="B55" i="54" s="1"/>
  <c r="A18" i="54"/>
  <c r="B17" i="54"/>
  <c r="B33" i="54" s="1"/>
  <c r="A17" i="54"/>
  <c r="A16" i="54"/>
  <c r="B11" i="54"/>
  <c r="C235" i="53"/>
  <c r="B26" i="53"/>
  <c r="B206" i="53" s="1"/>
  <c r="A26" i="53"/>
  <c r="B25" i="53"/>
  <c r="B183" i="53" s="1"/>
  <c r="B24" i="53"/>
  <c r="B168" i="53" s="1"/>
  <c r="B23" i="53"/>
  <c r="B144" i="53" s="1"/>
  <c r="B22" i="53"/>
  <c r="B128" i="53" s="1"/>
  <c r="A22" i="53"/>
  <c r="D22" i="53" s="1"/>
  <c r="B21" i="53"/>
  <c r="B111" i="53" s="1"/>
  <c r="A21" i="53"/>
  <c r="B20" i="53"/>
  <c r="B94" i="53" s="1"/>
  <c r="A20" i="53"/>
  <c r="B19" i="53"/>
  <c r="B77" i="53" s="1"/>
  <c r="B18" i="53"/>
  <c r="B55" i="53" s="1"/>
  <c r="A18" i="53"/>
  <c r="B17" i="53"/>
  <c r="B33" i="53" s="1"/>
  <c r="A17" i="53"/>
  <c r="A16" i="53"/>
  <c r="B11" i="53"/>
  <c r="C235" i="52"/>
  <c r="B26" i="52"/>
  <c r="B206" i="52" s="1"/>
  <c r="A26" i="52"/>
  <c r="B25" i="52"/>
  <c r="B183" i="52" s="1"/>
  <c r="B24" i="52"/>
  <c r="B168" i="52" s="1"/>
  <c r="B23" i="52"/>
  <c r="B144" i="52" s="1"/>
  <c r="B22" i="52"/>
  <c r="B128" i="52" s="1"/>
  <c r="A22" i="52"/>
  <c r="D22" i="52" s="1"/>
  <c r="B21" i="52"/>
  <c r="B111" i="52" s="1"/>
  <c r="A21" i="52"/>
  <c r="B20" i="52"/>
  <c r="B94" i="52" s="1"/>
  <c r="A20" i="52"/>
  <c r="B19" i="52"/>
  <c r="B77" i="52" s="1"/>
  <c r="B18" i="52"/>
  <c r="B55" i="52" s="1"/>
  <c r="A18" i="52"/>
  <c r="B17" i="52"/>
  <c r="B33" i="52" s="1"/>
  <c r="A17" i="52"/>
  <c r="A16" i="52"/>
  <c r="B11" i="52"/>
  <c r="C235" i="51"/>
  <c r="B26" i="51"/>
  <c r="B206" i="51" s="1"/>
  <c r="A26" i="51"/>
  <c r="B25" i="51"/>
  <c r="B183" i="51" s="1"/>
  <c r="B24" i="51"/>
  <c r="B168" i="51" s="1"/>
  <c r="B23" i="51"/>
  <c r="B144" i="51" s="1"/>
  <c r="B22" i="51"/>
  <c r="B128" i="51" s="1"/>
  <c r="A22" i="51"/>
  <c r="D22" i="51" s="1"/>
  <c r="B21" i="51"/>
  <c r="B111" i="51" s="1"/>
  <c r="A21" i="51"/>
  <c r="B20" i="51"/>
  <c r="B94" i="51" s="1"/>
  <c r="A20" i="51"/>
  <c r="B19" i="51"/>
  <c r="B77" i="51" s="1"/>
  <c r="B18" i="51"/>
  <c r="B55" i="51" s="1"/>
  <c r="A18" i="51"/>
  <c r="B17" i="51"/>
  <c r="B33" i="51" s="1"/>
  <c r="A17" i="51"/>
  <c r="A16" i="51"/>
  <c r="B11" i="51"/>
  <c r="C235" i="50"/>
  <c r="B26" i="50"/>
  <c r="B206" i="50" s="1"/>
  <c r="A26" i="50"/>
  <c r="B25" i="50"/>
  <c r="B183" i="50" s="1"/>
  <c r="B24" i="50"/>
  <c r="B168" i="50" s="1"/>
  <c r="B23" i="50"/>
  <c r="B144" i="50" s="1"/>
  <c r="B22" i="50"/>
  <c r="B128" i="50" s="1"/>
  <c r="A22" i="50"/>
  <c r="S19" i="10" s="1"/>
  <c r="B21" i="50"/>
  <c r="B111" i="50" s="1"/>
  <c r="A21" i="50"/>
  <c r="B20" i="50"/>
  <c r="B94" i="50" s="1"/>
  <c r="A20" i="50"/>
  <c r="B19" i="50"/>
  <c r="B77" i="50" s="1"/>
  <c r="B18" i="50"/>
  <c r="B55" i="50" s="1"/>
  <c r="A18" i="50"/>
  <c r="B17" i="50"/>
  <c r="B33" i="50" s="1"/>
  <c r="A17" i="50"/>
  <c r="A16" i="50"/>
  <c r="B11" i="50"/>
  <c r="C235" i="49"/>
  <c r="B26" i="49"/>
  <c r="B206" i="49" s="1"/>
  <c r="A26" i="49"/>
  <c r="B25" i="49"/>
  <c r="B183" i="49" s="1"/>
  <c r="B24" i="49"/>
  <c r="B168" i="49" s="1"/>
  <c r="B23" i="49"/>
  <c r="B144" i="49" s="1"/>
  <c r="B22" i="49"/>
  <c r="B128" i="49" s="1"/>
  <c r="A22" i="49"/>
  <c r="R19" i="10" s="1"/>
  <c r="B21" i="49"/>
  <c r="B111" i="49" s="1"/>
  <c r="A21" i="49"/>
  <c r="B20" i="49"/>
  <c r="B94" i="49" s="1"/>
  <c r="A20" i="49"/>
  <c r="B19" i="49"/>
  <c r="B77" i="49" s="1"/>
  <c r="B18" i="49"/>
  <c r="B55" i="49" s="1"/>
  <c r="A18" i="49"/>
  <c r="B17" i="49"/>
  <c r="B33" i="49" s="1"/>
  <c r="A17" i="49"/>
  <c r="A16" i="49"/>
  <c r="B11" i="49"/>
  <c r="C235" i="48"/>
  <c r="B26" i="48"/>
  <c r="B206" i="48" s="1"/>
  <c r="A26" i="48"/>
  <c r="B25" i="48"/>
  <c r="B183" i="48" s="1"/>
  <c r="B24" i="48"/>
  <c r="B168" i="48" s="1"/>
  <c r="B23" i="48"/>
  <c r="B144" i="48" s="1"/>
  <c r="B22" i="48"/>
  <c r="B128" i="48" s="1"/>
  <c r="A22" i="48"/>
  <c r="D22" i="48" s="1"/>
  <c r="B21" i="48"/>
  <c r="B111" i="48" s="1"/>
  <c r="A21" i="48"/>
  <c r="B20" i="48"/>
  <c r="B94" i="48" s="1"/>
  <c r="A20" i="48"/>
  <c r="B19" i="48"/>
  <c r="B77" i="48" s="1"/>
  <c r="B18" i="48"/>
  <c r="B55" i="48" s="1"/>
  <c r="A18" i="48"/>
  <c r="B17" i="48"/>
  <c r="B33" i="48" s="1"/>
  <c r="A17" i="48"/>
  <c r="A16" i="48"/>
  <c r="B11" i="48"/>
  <c r="C235" i="47"/>
  <c r="B26" i="47"/>
  <c r="B206" i="47" s="1"/>
  <c r="A26" i="47"/>
  <c r="B25" i="47"/>
  <c r="B183" i="47" s="1"/>
  <c r="B24" i="47"/>
  <c r="B168" i="47" s="1"/>
  <c r="B23" i="47"/>
  <c r="B144" i="47" s="1"/>
  <c r="B22" i="47"/>
  <c r="B128" i="47" s="1"/>
  <c r="A22" i="47"/>
  <c r="D22" i="47" s="1"/>
  <c r="B21" i="47"/>
  <c r="B111" i="47" s="1"/>
  <c r="A21" i="47"/>
  <c r="B20" i="47"/>
  <c r="B94" i="47" s="1"/>
  <c r="A20" i="47"/>
  <c r="B19" i="47"/>
  <c r="B77" i="47" s="1"/>
  <c r="B18" i="47"/>
  <c r="B55" i="47" s="1"/>
  <c r="A18" i="47"/>
  <c r="B17" i="47"/>
  <c r="B33" i="47" s="1"/>
  <c r="A17" i="47"/>
  <c r="A16" i="47"/>
  <c r="B11" i="47"/>
  <c r="C235" i="46"/>
  <c r="B26" i="46"/>
  <c r="B206" i="46" s="1"/>
  <c r="A26" i="46"/>
  <c r="B25" i="46"/>
  <c r="B183" i="46" s="1"/>
  <c r="B24" i="46"/>
  <c r="B168" i="46" s="1"/>
  <c r="B23" i="46"/>
  <c r="B144" i="46" s="1"/>
  <c r="B22" i="46"/>
  <c r="B128" i="46" s="1"/>
  <c r="A22" i="46"/>
  <c r="D22" i="46" s="1"/>
  <c r="B21" i="46"/>
  <c r="B111" i="46" s="1"/>
  <c r="A21" i="46"/>
  <c r="B20" i="46"/>
  <c r="B94" i="46" s="1"/>
  <c r="A20" i="46"/>
  <c r="B19" i="46"/>
  <c r="B77" i="46" s="1"/>
  <c r="B18" i="46"/>
  <c r="B55" i="46" s="1"/>
  <c r="A18" i="46"/>
  <c r="B17" i="46"/>
  <c r="B33" i="46" s="1"/>
  <c r="A17" i="46"/>
  <c r="A16" i="46"/>
  <c r="B11" i="46"/>
  <c r="C235" i="45"/>
  <c r="B26" i="45"/>
  <c r="B206" i="45" s="1"/>
  <c r="A26" i="45"/>
  <c r="B25" i="45"/>
  <c r="B183" i="45" s="1"/>
  <c r="B24" i="45"/>
  <c r="B168" i="45" s="1"/>
  <c r="B23" i="45"/>
  <c r="B144" i="45" s="1"/>
  <c r="B22" i="45"/>
  <c r="B128" i="45" s="1"/>
  <c r="A22" i="45"/>
  <c r="D22" i="45" s="1"/>
  <c r="B21" i="45"/>
  <c r="B111" i="45" s="1"/>
  <c r="A21" i="45"/>
  <c r="B20" i="45"/>
  <c r="B94" i="45" s="1"/>
  <c r="A20" i="45"/>
  <c r="B19" i="45"/>
  <c r="B77" i="45" s="1"/>
  <c r="B18" i="45"/>
  <c r="B55" i="45" s="1"/>
  <c r="A18" i="45"/>
  <c r="B17" i="45"/>
  <c r="B33" i="45" s="1"/>
  <c r="A17" i="45"/>
  <c r="A16" i="45"/>
  <c r="B11" i="45"/>
  <c r="C235" i="44"/>
  <c r="B26" i="44"/>
  <c r="B206" i="44" s="1"/>
  <c r="A26" i="44"/>
  <c r="B25" i="44"/>
  <c r="B183" i="44" s="1"/>
  <c r="B24" i="44"/>
  <c r="B168" i="44" s="1"/>
  <c r="B23" i="44"/>
  <c r="B144" i="44" s="1"/>
  <c r="B22" i="44"/>
  <c r="B128" i="44" s="1"/>
  <c r="A22" i="44"/>
  <c r="D22" i="44" s="1"/>
  <c r="B21" i="44"/>
  <c r="B111" i="44" s="1"/>
  <c r="A21" i="44"/>
  <c r="B20" i="44"/>
  <c r="B94" i="44" s="1"/>
  <c r="A20" i="44"/>
  <c r="B19" i="44"/>
  <c r="B77" i="44" s="1"/>
  <c r="B18" i="44"/>
  <c r="B55" i="44" s="1"/>
  <c r="A18" i="44"/>
  <c r="B17" i="44"/>
  <c r="B33" i="44" s="1"/>
  <c r="A17" i="44"/>
  <c r="A16" i="44"/>
  <c r="B11" i="44"/>
  <c r="C235" i="43"/>
  <c r="B26" i="43"/>
  <c r="B206" i="43" s="1"/>
  <c r="A26" i="43"/>
  <c r="B25" i="43"/>
  <c r="B183" i="43" s="1"/>
  <c r="B24" i="43"/>
  <c r="B168" i="43" s="1"/>
  <c r="B23" i="43"/>
  <c r="B144" i="43" s="1"/>
  <c r="B22" i="43"/>
  <c r="B128" i="43" s="1"/>
  <c r="A22" i="43"/>
  <c r="I19" i="10" s="1"/>
  <c r="B21" i="43"/>
  <c r="B111" i="43" s="1"/>
  <c r="A21" i="43"/>
  <c r="B20" i="43"/>
  <c r="B94" i="43" s="1"/>
  <c r="A20" i="43"/>
  <c r="B19" i="43"/>
  <c r="B77" i="43" s="1"/>
  <c r="B18" i="43"/>
  <c r="B55" i="43" s="1"/>
  <c r="A18" i="43"/>
  <c r="B17" i="43"/>
  <c r="B33" i="43" s="1"/>
  <c r="A17" i="43"/>
  <c r="A16" i="43"/>
  <c r="B11" i="43"/>
  <c r="C235" i="42"/>
  <c r="B26" i="42"/>
  <c r="B206" i="42" s="1"/>
  <c r="A26" i="42"/>
  <c r="B25" i="42"/>
  <c r="B183" i="42" s="1"/>
  <c r="B24" i="42"/>
  <c r="B168" i="42" s="1"/>
  <c r="B23" i="42"/>
  <c r="B144" i="42" s="1"/>
  <c r="B22" i="42"/>
  <c r="B128" i="42" s="1"/>
  <c r="A22" i="42"/>
  <c r="H19" i="10" s="1"/>
  <c r="B21" i="42"/>
  <c r="B111" i="42" s="1"/>
  <c r="A21" i="42"/>
  <c r="B20" i="42"/>
  <c r="B94" i="42" s="1"/>
  <c r="A20" i="42"/>
  <c r="B19" i="42"/>
  <c r="B77" i="42" s="1"/>
  <c r="B18" i="42"/>
  <c r="B55" i="42" s="1"/>
  <c r="A18" i="42"/>
  <c r="B17" i="42"/>
  <c r="B33" i="42" s="1"/>
  <c r="A17" i="42"/>
  <c r="A16" i="42"/>
  <c r="B11" i="42"/>
  <c r="C235" i="41"/>
  <c r="B26" i="41"/>
  <c r="B206" i="41" s="1"/>
  <c r="A26" i="41"/>
  <c r="B25" i="41"/>
  <c r="B183" i="41" s="1"/>
  <c r="B24" i="41"/>
  <c r="B168" i="41" s="1"/>
  <c r="B23" i="41"/>
  <c r="B144" i="41" s="1"/>
  <c r="B22" i="41"/>
  <c r="B128" i="41" s="1"/>
  <c r="A22" i="41"/>
  <c r="G19" i="10" s="1"/>
  <c r="B21" i="41"/>
  <c r="B111" i="41" s="1"/>
  <c r="A21" i="41"/>
  <c r="B20" i="41"/>
  <c r="B94" i="41" s="1"/>
  <c r="A20" i="41"/>
  <c r="B19" i="41"/>
  <c r="B77" i="41" s="1"/>
  <c r="B18" i="41"/>
  <c r="B55" i="41" s="1"/>
  <c r="A18" i="41"/>
  <c r="B17" i="41"/>
  <c r="B33" i="41" s="1"/>
  <c r="A17" i="41"/>
  <c r="A16" i="41"/>
  <c r="B11" i="41"/>
  <c r="C235" i="40"/>
  <c r="B26" i="40"/>
  <c r="B206" i="40" s="1"/>
  <c r="A26" i="40"/>
  <c r="B25" i="40"/>
  <c r="B183" i="40" s="1"/>
  <c r="B24" i="40"/>
  <c r="B168" i="40" s="1"/>
  <c r="B23" i="40"/>
  <c r="B144" i="40" s="1"/>
  <c r="B22" i="40"/>
  <c r="B128" i="40" s="1"/>
  <c r="A22" i="40"/>
  <c r="D22" i="40" s="1"/>
  <c r="B21" i="40"/>
  <c r="B111" i="40" s="1"/>
  <c r="A21" i="40"/>
  <c r="B20" i="40"/>
  <c r="B94" i="40" s="1"/>
  <c r="A20" i="40"/>
  <c r="B19" i="40"/>
  <c r="B77" i="40" s="1"/>
  <c r="B18" i="40"/>
  <c r="B55" i="40" s="1"/>
  <c r="A18" i="40"/>
  <c r="B17" i="40"/>
  <c r="B33" i="40" s="1"/>
  <c r="A17" i="40"/>
  <c r="A16" i="40"/>
  <c r="B11" i="40"/>
  <c r="C235" i="39"/>
  <c r="B26" i="39"/>
  <c r="B206" i="39" s="1"/>
  <c r="A26" i="39"/>
  <c r="B25" i="39"/>
  <c r="B183" i="39" s="1"/>
  <c r="B24" i="39"/>
  <c r="B168" i="39" s="1"/>
  <c r="B23" i="39"/>
  <c r="B144" i="39" s="1"/>
  <c r="B22" i="39"/>
  <c r="B128" i="39" s="1"/>
  <c r="A22" i="39"/>
  <c r="D22" i="39" s="1"/>
  <c r="B21" i="39"/>
  <c r="B111" i="39" s="1"/>
  <c r="A21" i="39"/>
  <c r="B20" i="39"/>
  <c r="B94" i="39" s="1"/>
  <c r="A20" i="39"/>
  <c r="B19" i="39"/>
  <c r="B77" i="39" s="1"/>
  <c r="B18" i="39"/>
  <c r="B55" i="39" s="1"/>
  <c r="A18" i="39"/>
  <c r="B17" i="39"/>
  <c r="B33" i="39" s="1"/>
  <c r="A17" i="39"/>
  <c r="A16" i="39"/>
  <c r="B11" i="39"/>
  <c r="C235" i="38"/>
  <c r="B26" i="38"/>
  <c r="B206" i="38" s="1"/>
  <c r="A26" i="38"/>
  <c r="B25" i="38"/>
  <c r="B183" i="38" s="1"/>
  <c r="B24" i="38"/>
  <c r="B168" i="38" s="1"/>
  <c r="B23" i="38"/>
  <c r="B144" i="38" s="1"/>
  <c r="B22" i="38"/>
  <c r="B128" i="38" s="1"/>
  <c r="A22" i="38"/>
  <c r="D22" i="38" s="1"/>
  <c r="B21" i="38"/>
  <c r="B111" i="38" s="1"/>
  <c r="A21" i="38"/>
  <c r="B20" i="38"/>
  <c r="B94" i="38" s="1"/>
  <c r="A20" i="38"/>
  <c r="B19" i="38"/>
  <c r="B77" i="38" s="1"/>
  <c r="B18" i="38"/>
  <c r="B55" i="38" s="1"/>
  <c r="A18" i="38"/>
  <c r="B17" i="38"/>
  <c r="B33" i="38" s="1"/>
  <c r="A17" i="38"/>
  <c r="A16" i="38"/>
  <c r="B11" i="38"/>
  <c r="C235" i="37"/>
  <c r="B26" i="37"/>
  <c r="B206" i="37" s="1"/>
  <c r="A26" i="37"/>
  <c r="B25" i="37"/>
  <c r="B183" i="37" s="1"/>
  <c r="B24" i="37"/>
  <c r="B168" i="37" s="1"/>
  <c r="B23" i="37"/>
  <c r="B144" i="37" s="1"/>
  <c r="B22" i="37"/>
  <c r="B128" i="37" s="1"/>
  <c r="A22" i="37"/>
  <c r="B21" i="37"/>
  <c r="B111" i="37" s="1"/>
  <c r="A21" i="37"/>
  <c r="B20" i="37"/>
  <c r="B94" i="37" s="1"/>
  <c r="A20" i="37"/>
  <c r="B19" i="37"/>
  <c r="B77" i="37" s="1"/>
  <c r="B18" i="37"/>
  <c r="B55" i="37" s="1"/>
  <c r="A18" i="37"/>
  <c r="B17" i="37"/>
  <c r="B33" i="37" s="1"/>
  <c r="A17" i="37"/>
  <c r="A16" i="37"/>
  <c r="B11" i="37"/>
  <c r="C235" i="36"/>
  <c r="B26" i="36"/>
  <c r="B206" i="36" s="1"/>
  <c r="A26" i="36"/>
  <c r="B25" i="36"/>
  <c r="B183" i="36" s="1"/>
  <c r="B24" i="36"/>
  <c r="B168" i="36" s="1"/>
  <c r="B23" i="36"/>
  <c r="B144" i="36" s="1"/>
  <c r="B22" i="36"/>
  <c r="B128" i="36" s="1"/>
  <c r="A22" i="36"/>
  <c r="B21" i="36"/>
  <c r="B111" i="36" s="1"/>
  <c r="A21" i="36"/>
  <c r="B20" i="36"/>
  <c r="B94" i="36" s="1"/>
  <c r="A20" i="36"/>
  <c r="B19" i="36"/>
  <c r="B77" i="36" s="1"/>
  <c r="B18" i="36"/>
  <c r="B55" i="36" s="1"/>
  <c r="A18" i="36"/>
  <c r="B17" i="36"/>
  <c r="B33" i="36" s="1"/>
  <c r="A17" i="36"/>
  <c r="A16" i="36"/>
  <c r="J19" i="10" l="1"/>
  <c r="D22" i="50"/>
  <c r="K19" i="10"/>
  <c r="L19" i="10"/>
  <c r="M19" i="10"/>
  <c r="N19" i="10"/>
  <c r="O19" i="10"/>
  <c r="P19" i="10"/>
  <c r="D22" i="41"/>
  <c r="D22" i="49"/>
  <c r="Q19" i="10"/>
  <c r="D22" i="42"/>
  <c r="T19" i="10"/>
  <c r="U19" i="10"/>
  <c r="F19" i="10"/>
  <c r="V19" i="10"/>
  <c r="W19" i="10"/>
  <c r="D22" i="43"/>
  <c r="E19" i="10"/>
  <c r="D21" i="41" l="1"/>
  <c r="D18" i="42"/>
  <c r="D21" i="48"/>
  <c r="D21" i="44" l="1"/>
  <c r="D18" i="48"/>
  <c r="D21" i="50"/>
  <c r="D18" i="44"/>
  <c r="D18" i="53"/>
  <c r="D18" i="47"/>
  <c r="D21" i="51"/>
  <c r="D18" i="43"/>
  <c r="D18" i="50"/>
  <c r="D18" i="51"/>
  <c r="D18" i="52"/>
  <c r="D18" i="54"/>
  <c r="D21" i="53"/>
  <c r="D18" i="46"/>
  <c r="D21" i="45"/>
  <c r="D21" i="37"/>
  <c r="D21" i="47"/>
  <c r="D18" i="39"/>
  <c r="D18" i="38"/>
  <c r="D21" i="46"/>
  <c r="D22" i="36"/>
  <c r="D18" i="49"/>
  <c r="D21" i="54"/>
  <c r="D21" i="43"/>
  <c r="D21" i="49"/>
  <c r="D18" i="45"/>
  <c r="D21" i="52"/>
  <c r="D21" i="38"/>
  <c r="D18" i="37"/>
  <c r="D18" i="40"/>
  <c r="D21" i="39"/>
  <c r="D21" i="40"/>
  <c r="D18" i="41"/>
  <c r="D21" i="36"/>
  <c r="D18" i="36"/>
  <c r="O9" i="13" l="1"/>
  <c r="O8" i="13"/>
  <c r="P8" i="13"/>
  <c r="P9" i="13"/>
  <c r="O4" i="13"/>
  <c r="N3" i="13"/>
  <c r="M3" i="13"/>
  <c r="N11" i="13"/>
  <c r="M11" i="13"/>
  <c r="L10" i="13"/>
  <c r="K10" i="13"/>
  <c r="K5" i="13"/>
  <c r="L5" i="13"/>
  <c r="V2" i="13"/>
  <c r="V3" i="13"/>
  <c r="V4" i="13"/>
  <c r="V5" i="13"/>
  <c r="V6" i="13"/>
  <c r="V7" i="13"/>
  <c r="V8" i="13"/>
  <c r="V9" i="13"/>
  <c r="V10" i="13"/>
  <c r="V11" i="13"/>
  <c r="D10" i="14"/>
  <c r="D9" i="14"/>
  <c r="D8" i="14"/>
  <c r="D7" i="14"/>
  <c r="D6" i="14"/>
  <c r="D5" i="14"/>
  <c r="D21" i="10"/>
  <c r="D5" i="10"/>
  <c r="A22" i="10"/>
  <c r="A19" i="54" l="1"/>
  <c r="A19" i="53"/>
  <c r="A19" i="52"/>
  <c r="A19" i="51"/>
  <c r="A19" i="50"/>
  <c r="A19" i="49"/>
  <c r="A19" i="48"/>
  <c r="A19" i="47"/>
  <c r="A19" i="46"/>
  <c r="A19" i="45"/>
  <c r="A19" i="44"/>
  <c r="A19" i="43"/>
  <c r="A19" i="42"/>
  <c r="A19" i="41"/>
  <c r="A19" i="40"/>
  <c r="A19" i="39"/>
  <c r="A19" i="38"/>
  <c r="A19" i="37"/>
  <c r="A19" i="36"/>
  <c r="A24" i="10"/>
  <c r="B219" i="54"/>
  <c r="B90" i="54"/>
  <c r="F26" i="54"/>
  <c r="H26" i="54" s="1"/>
  <c r="B219" i="53"/>
  <c r="B90" i="53"/>
  <c r="F26" i="53"/>
  <c r="H26" i="53" s="1"/>
  <c r="B219" i="52"/>
  <c r="B90" i="52"/>
  <c r="F26" i="52"/>
  <c r="H26" i="52" s="1"/>
  <c r="B219" i="51"/>
  <c r="B90" i="51"/>
  <c r="F26" i="51"/>
  <c r="H26" i="51" s="1"/>
  <c r="B219" i="50"/>
  <c r="B90" i="50"/>
  <c r="F26" i="50"/>
  <c r="H26" i="50" s="1"/>
  <c r="B219" i="49"/>
  <c r="B90" i="49"/>
  <c r="F26" i="49"/>
  <c r="H26" i="49" s="1"/>
  <c r="B219" i="48"/>
  <c r="B90" i="48"/>
  <c r="F26" i="48"/>
  <c r="H26" i="48" s="1"/>
  <c r="B219" i="47"/>
  <c r="B90" i="47"/>
  <c r="F26" i="47"/>
  <c r="H26" i="47" s="1"/>
  <c r="B219" i="46"/>
  <c r="B90" i="46"/>
  <c r="F26" i="46"/>
  <c r="H26" i="46" s="1"/>
  <c r="B219" i="45"/>
  <c r="B90" i="45"/>
  <c r="F26" i="45"/>
  <c r="H26" i="45" s="1"/>
  <c r="B219" i="44"/>
  <c r="B90" i="44"/>
  <c r="F26" i="44"/>
  <c r="H26" i="44" s="1"/>
  <c r="B219" i="43"/>
  <c r="B90" i="43"/>
  <c r="F26" i="43"/>
  <c r="H26" i="43" s="1"/>
  <c r="B219" i="42"/>
  <c r="B90" i="42"/>
  <c r="F26" i="42"/>
  <c r="H26" i="42" s="1"/>
  <c r="B219" i="41"/>
  <c r="B90" i="41"/>
  <c r="F26" i="41"/>
  <c r="H26" i="41" s="1"/>
  <c r="B219" i="40"/>
  <c r="B90" i="40"/>
  <c r="F26" i="40"/>
  <c r="H26" i="40" s="1"/>
  <c r="B219" i="39"/>
  <c r="B90" i="39"/>
  <c r="F26" i="39"/>
  <c r="H26" i="39" s="1"/>
  <c r="B219" i="38"/>
  <c r="B90" i="38"/>
  <c r="F26" i="38"/>
  <c r="H26" i="38" s="1"/>
  <c r="B219" i="37"/>
  <c r="B90" i="37"/>
  <c r="F26" i="37"/>
  <c r="H26" i="37" s="1"/>
  <c r="B219" i="36"/>
  <c r="B90" i="36"/>
  <c r="F26" i="36"/>
  <c r="H26" i="36" s="1"/>
  <c r="B219" i="1"/>
  <c r="B90" i="1"/>
  <c r="B218" i="54"/>
  <c r="B89" i="54"/>
  <c r="F25" i="54"/>
  <c r="H25" i="54" s="1"/>
  <c r="B218" i="53"/>
  <c r="B89" i="53"/>
  <c r="F25" i="53"/>
  <c r="H25" i="53" s="1"/>
  <c r="B218" i="52"/>
  <c r="B89" i="52"/>
  <c r="F25" i="52"/>
  <c r="H25" i="52" s="1"/>
  <c r="B218" i="51"/>
  <c r="B89" i="51"/>
  <c r="F25" i="51"/>
  <c r="H25" i="51" s="1"/>
  <c r="B218" i="50"/>
  <c r="B89" i="50"/>
  <c r="F25" i="50"/>
  <c r="H25" i="50" s="1"/>
  <c r="B218" i="49"/>
  <c r="B89" i="49"/>
  <c r="F25" i="49"/>
  <c r="H25" i="49" s="1"/>
  <c r="B218" i="48"/>
  <c r="B89" i="48"/>
  <c r="F25" i="48"/>
  <c r="H25" i="48" s="1"/>
  <c r="B218" i="47"/>
  <c r="B89" i="47"/>
  <c r="F25" i="47"/>
  <c r="H25" i="47" s="1"/>
  <c r="B218" i="46"/>
  <c r="B89" i="46"/>
  <c r="F25" i="46"/>
  <c r="H25" i="46" s="1"/>
  <c r="B218" i="45"/>
  <c r="B89" i="45"/>
  <c r="F25" i="45"/>
  <c r="H25" i="45" s="1"/>
  <c r="B218" i="44"/>
  <c r="B89" i="44"/>
  <c r="F25" i="44"/>
  <c r="H25" i="44" s="1"/>
  <c r="B218" i="43"/>
  <c r="B89" i="43"/>
  <c r="F25" i="43"/>
  <c r="H25" i="43" s="1"/>
  <c r="B218" i="42"/>
  <c r="B89" i="42"/>
  <c r="F25" i="42"/>
  <c r="H25" i="42" s="1"/>
  <c r="B218" i="41"/>
  <c r="B89" i="41"/>
  <c r="F25" i="41"/>
  <c r="H25" i="41" s="1"/>
  <c r="B218" i="40"/>
  <c r="B89" i="40"/>
  <c r="F25" i="40"/>
  <c r="H25" i="40" s="1"/>
  <c r="B218" i="39"/>
  <c r="B89" i="39"/>
  <c r="F25" i="39"/>
  <c r="H25" i="39" s="1"/>
  <c r="B218" i="38"/>
  <c r="B89" i="38"/>
  <c r="F25" i="38"/>
  <c r="H25" i="38" s="1"/>
  <c r="B218" i="37"/>
  <c r="B89" i="37"/>
  <c r="F25" i="37"/>
  <c r="H25" i="37" s="1"/>
  <c r="B218" i="36"/>
  <c r="B89" i="36"/>
  <c r="F25" i="36"/>
  <c r="H25" i="36" s="1"/>
  <c r="B218" i="1"/>
  <c r="B89" i="1"/>
  <c r="B217" i="54"/>
  <c r="B88" i="54"/>
  <c r="F24" i="54"/>
  <c r="H24" i="54" s="1"/>
  <c r="B217" i="53"/>
  <c r="B88" i="53"/>
  <c r="F24" i="53"/>
  <c r="H24" i="53" s="1"/>
  <c r="B217" i="52"/>
  <c r="B88" i="52"/>
  <c r="F24" i="52"/>
  <c r="H24" i="52" s="1"/>
  <c r="B217" i="51"/>
  <c r="B88" i="51"/>
  <c r="F24" i="51"/>
  <c r="H24" i="51" s="1"/>
  <c r="B217" i="50"/>
  <c r="B88" i="50"/>
  <c r="F24" i="50"/>
  <c r="H24" i="50" s="1"/>
  <c r="B217" i="49"/>
  <c r="B88" i="49"/>
  <c r="F24" i="49"/>
  <c r="H24" i="49" s="1"/>
  <c r="B217" i="48"/>
  <c r="B88" i="48"/>
  <c r="F24" i="48"/>
  <c r="H24" i="48" s="1"/>
  <c r="B217" i="47"/>
  <c r="B88" i="47"/>
  <c r="F24" i="47"/>
  <c r="H24" i="47" s="1"/>
  <c r="B217" i="46"/>
  <c r="B88" i="46"/>
  <c r="F24" i="46"/>
  <c r="H24" i="46" s="1"/>
  <c r="B217" i="45"/>
  <c r="B88" i="45"/>
  <c r="F24" i="45"/>
  <c r="H24" i="45" s="1"/>
  <c r="B217" i="44"/>
  <c r="B88" i="44"/>
  <c r="F24" i="44"/>
  <c r="H24" i="44" s="1"/>
  <c r="B217" i="43"/>
  <c r="B88" i="43"/>
  <c r="F24" i="43"/>
  <c r="H24" i="43" s="1"/>
  <c r="B217" i="42"/>
  <c r="B88" i="42"/>
  <c r="F24" i="42"/>
  <c r="H24" i="42" s="1"/>
  <c r="B217" i="41"/>
  <c r="B88" i="41"/>
  <c r="F24" i="41"/>
  <c r="H24" i="41" s="1"/>
  <c r="B217" i="40"/>
  <c r="B88" i="40"/>
  <c r="F24" i="40"/>
  <c r="H24" i="40" s="1"/>
  <c r="B217" i="39"/>
  <c r="B88" i="39"/>
  <c r="F24" i="39"/>
  <c r="H24" i="39" s="1"/>
  <c r="B217" i="38"/>
  <c r="B88" i="38"/>
  <c r="F24" i="38"/>
  <c r="H24" i="38" s="1"/>
  <c r="B217" i="37"/>
  <c r="B88" i="37"/>
  <c r="F24" i="37"/>
  <c r="H24" i="37" s="1"/>
  <c r="B217" i="36"/>
  <c r="B88" i="36"/>
  <c r="F24" i="36"/>
  <c r="H24" i="36" s="1"/>
  <c r="B217" i="1"/>
  <c r="B88" i="1"/>
  <c r="B216" i="54"/>
  <c r="B87" i="54"/>
  <c r="F23" i="54"/>
  <c r="H23" i="54" s="1"/>
  <c r="B216" i="53"/>
  <c r="B87" i="53"/>
  <c r="F23" i="53"/>
  <c r="H23" i="53" s="1"/>
  <c r="B216" i="52"/>
  <c r="B87" i="52"/>
  <c r="F23" i="52"/>
  <c r="H23" i="52" s="1"/>
  <c r="B216" i="51"/>
  <c r="B87" i="51"/>
  <c r="F23" i="51"/>
  <c r="H23" i="51" s="1"/>
  <c r="B216" i="50"/>
  <c r="B87" i="50"/>
  <c r="F23" i="50"/>
  <c r="H23" i="50" s="1"/>
  <c r="B216" i="49"/>
  <c r="B87" i="49"/>
  <c r="F23" i="49"/>
  <c r="H23" i="49" s="1"/>
  <c r="B216" i="48"/>
  <c r="B87" i="48"/>
  <c r="F23" i="48"/>
  <c r="H23" i="48" s="1"/>
  <c r="B216" i="47"/>
  <c r="B87" i="47"/>
  <c r="F23" i="47"/>
  <c r="H23" i="47" s="1"/>
  <c r="B216" i="46"/>
  <c r="B87" i="46"/>
  <c r="F23" i="46"/>
  <c r="H23" i="46" s="1"/>
  <c r="B216" i="45"/>
  <c r="B87" i="45"/>
  <c r="F23" i="45"/>
  <c r="H23" i="45" s="1"/>
  <c r="B216" i="44"/>
  <c r="B87" i="44"/>
  <c r="F23" i="44"/>
  <c r="H23" i="44" s="1"/>
  <c r="B216" i="43"/>
  <c r="B87" i="43"/>
  <c r="F23" i="43"/>
  <c r="H23" i="43" s="1"/>
  <c r="B216" i="42"/>
  <c r="B87" i="42"/>
  <c r="F23" i="42"/>
  <c r="H23" i="42" s="1"/>
  <c r="B216" i="41"/>
  <c r="B87" i="41"/>
  <c r="F23" i="41"/>
  <c r="H23" i="41" s="1"/>
  <c r="B216" i="40"/>
  <c r="B87" i="40"/>
  <c r="F23" i="40"/>
  <c r="H23" i="40" s="1"/>
  <c r="B216" i="39"/>
  <c r="B87" i="39"/>
  <c r="F23" i="39"/>
  <c r="H23" i="39" s="1"/>
  <c r="B216" i="38"/>
  <c r="B87" i="38"/>
  <c r="F23" i="38"/>
  <c r="H23" i="38" s="1"/>
  <c r="B216" i="37"/>
  <c r="B87" i="37"/>
  <c r="F23" i="37"/>
  <c r="H23" i="37" s="1"/>
  <c r="B216" i="36"/>
  <c r="B87" i="36"/>
  <c r="F23" i="36"/>
  <c r="H23" i="36" s="1"/>
  <c r="B216" i="1"/>
  <c r="B87" i="1"/>
  <c r="B215" i="54"/>
  <c r="B86" i="54"/>
  <c r="F22" i="54"/>
  <c r="H22" i="54" s="1"/>
  <c r="B215" i="53"/>
  <c r="B86" i="53"/>
  <c r="F22" i="53"/>
  <c r="H22" i="53" s="1"/>
  <c r="B215" i="52"/>
  <c r="B86" i="52"/>
  <c r="F22" i="52"/>
  <c r="H22" i="52" s="1"/>
  <c r="B215" i="51"/>
  <c r="B86" i="51"/>
  <c r="F22" i="51"/>
  <c r="H22" i="51" s="1"/>
  <c r="B215" i="50"/>
  <c r="B86" i="50"/>
  <c r="F22" i="50"/>
  <c r="H22" i="50" s="1"/>
  <c r="B215" i="49"/>
  <c r="B86" i="49"/>
  <c r="F22" i="49"/>
  <c r="H22" i="49" s="1"/>
  <c r="B215" i="48"/>
  <c r="B86" i="48"/>
  <c r="F22" i="48"/>
  <c r="H22" i="48" s="1"/>
  <c r="B215" i="47"/>
  <c r="B86" i="47"/>
  <c r="F22" i="47"/>
  <c r="H22" i="47" s="1"/>
  <c r="B215" i="46"/>
  <c r="B86" i="46"/>
  <c r="F22" i="46"/>
  <c r="H22" i="46" s="1"/>
  <c r="B215" i="45"/>
  <c r="B86" i="45"/>
  <c r="F22" i="45"/>
  <c r="H22" i="45" s="1"/>
  <c r="B215" i="44"/>
  <c r="B86" i="44"/>
  <c r="F22" i="44"/>
  <c r="H22" i="44" s="1"/>
  <c r="B215" i="43"/>
  <c r="B86" i="43"/>
  <c r="F22" i="43"/>
  <c r="H22" i="43" s="1"/>
  <c r="B215" i="42"/>
  <c r="B86" i="42"/>
  <c r="F22" i="42"/>
  <c r="H22" i="42" s="1"/>
  <c r="B215" i="41"/>
  <c r="B86" i="41"/>
  <c r="F22" i="41"/>
  <c r="H22" i="41" s="1"/>
  <c r="B215" i="40"/>
  <c r="B86" i="40"/>
  <c r="F22" i="40"/>
  <c r="H22" i="40" s="1"/>
  <c r="B215" i="39"/>
  <c r="B86" i="39"/>
  <c r="F22" i="39"/>
  <c r="H22" i="39" s="1"/>
  <c r="B215" i="38"/>
  <c r="B86" i="38"/>
  <c r="F22" i="38"/>
  <c r="H22" i="38" s="1"/>
  <c r="B215" i="37"/>
  <c r="B86" i="37"/>
  <c r="F22" i="37"/>
  <c r="H22" i="37" s="1"/>
  <c r="B215" i="36"/>
  <c r="B86" i="36"/>
  <c r="F22" i="36"/>
  <c r="H22" i="36" s="1"/>
  <c r="B215" i="1"/>
  <c r="B86" i="1"/>
  <c r="B214" i="54"/>
  <c r="B85" i="54"/>
  <c r="F21" i="54"/>
  <c r="H21" i="54" s="1"/>
  <c r="B214" i="53"/>
  <c r="B85" i="53"/>
  <c r="F21" i="53"/>
  <c r="H21" i="53" s="1"/>
  <c r="B214" i="52"/>
  <c r="B85" i="52"/>
  <c r="F21" i="52"/>
  <c r="H21" i="52" s="1"/>
  <c r="B214" i="51"/>
  <c r="B85" i="51"/>
  <c r="F21" i="51"/>
  <c r="H21" i="51" s="1"/>
  <c r="B214" i="50"/>
  <c r="B85" i="50"/>
  <c r="F21" i="50"/>
  <c r="H21" i="50" s="1"/>
  <c r="B214" i="49"/>
  <c r="B85" i="49"/>
  <c r="F21" i="49"/>
  <c r="H21" i="49" s="1"/>
  <c r="B214" i="48"/>
  <c r="B85" i="48"/>
  <c r="F21" i="48"/>
  <c r="H21" i="48" s="1"/>
  <c r="B214" i="47"/>
  <c r="B85" i="47"/>
  <c r="F21" i="47"/>
  <c r="H21" i="47" s="1"/>
  <c r="B214" i="46"/>
  <c r="B85" i="46"/>
  <c r="F21" i="46"/>
  <c r="H21" i="46" s="1"/>
  <c r="B214" i="45"/>
  <c r="B85" i="45"/>
  <c r="F21" i="45"/>
  <c r="H21" i="45" s="1"/>
  <c r="B214" i="44"/>
  <c r="B85" i="44"/>
  <c r="F21" i="44"/>
  <c r="H21" i="44" s="1"/>
  <c r="B214" i="43"/>
  <c r="B85" i="43"/>
  <c r="F21" i="43"/>
  <c r="H21" i="43" s="1"/>
  <c r="B214" i="42"/>
  <c r="B85" i="42"/>
  <c r="F21" i="42"/>
  <c r="H21" i="42" s="1"/>
  <c r="B214" i="41"/>
  <c r="B85" i="41"/>
  <c r="F21" i="41"/>
  <c r="H21" i="41" s="1"/>
  <c r="B214" i="40"/>
  <c r="B85" i="40"/>
  <c r="F21" i="40"/>
  <c r="H21" i="40" s="1"/>
  <c r="B214" i="39"/>
  <c r="B85" i="39"/>
  <c r="F21" i="39"/>
  <c r="H21" i="39" s="1"/>
  <c r="B214" i="38"/>
  <c r="B85" i="38"/>
  <c r="F21" i="38"/>
  <c r="H21" i="38" s="1"/>
  <c r="B214" i="37"/>
  <c r="B85" i="37"/>
  <c r="F21" i="37"/>
  <c r="H21" i="37" s="1"/>
  <c r="B214" i="36"/>
  <c r="B85" i="36"/>
  <c r="F21" i="36"/>
  <c r="H21" i="36" s="1"/>
  <c r="B214" i="1"/>
  <c r="B85" i="1"/>
  <c r="B213" i="54"/>
  <c r="B84" i="54"/>
  <c r="F20" i="54"/>
  <c r="B213" i="53"/>
  <c r="B84" i="53"/>
  <c r="F20" i="53"/>
  <c r="B213" i="52"/>
  <c r="B84" i="52"/>
  <c r="F20" i="52"/>
  <c r="B213" i="51"/>
  <c r="B84" i="51"/>
  <c r="F20" i="51"/>
  <c r="B213" i="50"/>
  <c r="B84" i="50"/>
  <c r="F20" i="50"/>
  <c r="B213" i="49"/>
  <c r="B84" i="49"/>
  <c r="F20" i="49"/>
  <c r="B213" i="48"/>
  <c r="B84" i="48"/>
  <c r="F20" i="48"/>
  <c r="B213" i="47"/>
  <c r="B84" i="47"/>
  <c r="F20" i="47"/>
  <c r="B213" i="46"/>
  <c r="B84" i="46"/>
  <c r="F20" i="46"/>
  <c r="B213" i="45"/>
  <c r="B84" i="45"/>
  <c r="F20" i="45"/>
  <c r="B213" i="44"/>
  <c r="B84" i="44"/>
  <c r="F20" i="44"/>
  <c r="B213" i="43"/>
  <c r="B84" i="43"/>
  <c r="F20" i="43"/>
  <c r="B213" i="42"/>
  <c r="B84" i="42"/>
  <c r="F20" i="42"/>
  <c r="B213" i="41"/>
  <c r="B84" i="41"/>
  <c r="F20" i="41"/>
  <c r="B213" i="40"/>
  <c r="B84" i="40"/>
  <c r="F20" i="40"/>
  <c r="B213" i="39"/>
  <c r="B84" i="39"/>
  <c r="F20" i="39"/>
  <c r="B213" i="38"/>
  <c r="B84" i="38"/>
  <c r="F20" i="38"/>
  <c r="B213" i="37"/>
  <c r="B84" i="37"/>
  <c r="F20" i="37"/>
  <c r="B213" i="36"/>
  <c r="B84" i="36"/>
  <c r="F20" i="36"/>
  <c r="B213" i="1"/>
  <c r="B84" i="1"/>
  <c r="B212" i="54"/>
  <c r="B83" i="54"/>
  <c r="F19" i="54"/>
  <c r="B212" i="53"/>
  <c r="B83" i="53"/>
  <c r="F19" i="53"/>
  <c r="B212" i="52"/>
  <c r="B83" i="52"/>
  <c r="F19" i="52"/>
  <c r="B212" i="51"/>
  <c r="B83" i="51"/>
  <c r="F19" i="51"/>
  <c r="B212" i="50"/>
  <c r="B83" i="50"/>
  <c r="F19" i="50"/>
  <c r="B212" i="49"/>
  <c r="B83" i="49"/>
  <c r="F19" i="49"/>
  <c r="B212" i="48"/>
  <c r="B83" i="48"/>
  <c r="F19" i="48"/>
  <c r="B212" i="47"/>
  <c r="B83" i="47"/>
  <c r="F19" i="47"/>
  <c r="B212" i="46"/>
  <c r="B83" i="46"/>
  <c r="F19" i="46"/>
  <c r="B212" i="45"/>
  <c r="B83" i="45"/>
  <c r="F19" i="45"/>
  <c r="B212" i="44"/>
  <c r="B83" i="44"/>
  <c r="F19" i="44"/>
  <c r="B212" i="43"/>
  <c r="B83" i="43"/>
  <c r="F19" i="43"/>
  <c r="B212" i="42"/>
  <c r="B83" i="42"/>
  <c r="F19" i="42"/>
  <c r="B212" i="41"/>
  <c r="B83" i="41"/>
  <c r="F19" i="41"/>
  <c r="B212" i="40"/>
  <c r="B83" i="40"/>
  <c r="F19" i="40"/>
  <c r="B212" i="39"/>
  <c r="B83" i="39"/>
  <c r="F19" i="39"/>
  <c r="B212" i="38"/>
  <c r="B83" i="38"/>
  <c r="F19" i="38"/>
  <c r="B212" i="37"/>
  <c r="B83" i="37"/>
  <c r="F19" i="37"/>
  <c r="B212" i="36"/>
  <c r="B83" i="36"/>
  <c r="F19" i="36"/>
  <c r="B212" i="1"/>
  <c r="B83" i="1"/>
  <c r="B81" i="50"/>
  <c r="B81" i="46"/>
  <c r="F17" i="44"/>
  <c r="B210" i="39"/>
  <c r="B210" i="41"/>
  <c r="B210" i="37"/>
  <c r="F17" i="36"/>
  <c r="F17" i="40"/>
  <c r="B210" i="54"/>
  <c r="B210" i="52"/>
  <c r="B81" i="44"/>
  <c r="B210" i="47"/>
  <c r="B81" i="41"/>
  <c r="F17" i="53"/>
  <c r="B210" i="50"/>
  <c r="B210" i="48"/>
  <c r="F17" i="42"/>
  <c r="B81" i="40"/>
  <c r="F17" i="38"/>
  <c r="B81" i="36"/>
  <c r="B210" i="45"/>
  <c r="B81" i="53"/>
  <c r="B81" i="42"/>
  <c r="B81" i="51"/>
  <c r="F17" i="51"/>
  <c r="B81" i="49"/>
  <c r="F17" i="49"/>
  <c r="B210" i="46"/>
  <c r="B81" i="38"/>
  <c r="F17" i="50"/>
  <c r="B210" i="44"/>
  <c r="B210" i="42"/>
  <c r="B210" i="40"/>
  <c r="F17" i="47"/>
  <c r="B81" i="45"/>
  <c r="F17" i="43"/>
  <c r="F17" i="39"/>
  <c r="F17" i="46"/>
  <c r="B81" i="39"/>
  <c r="F17" i="48"/>
  <c r="B210" i="51"/>
  <c r="B81" i="47"/>
  <c r="F17" i="45"/>
  <c r="B210" i="36"/>
  <c r="F17" i="37"/>
  <c r="B210" i="53"/>
  <c r="F17" i="52"/>
  <c r="B81" i="43"/>
  <c r="B210" i="38"/>
  <c r="B81" i="37"/>
  <c r="B81" i="54"/>
  <c r="B81" i="52"/>
  <c r="B210" i="43"/>
  <c r="B81" i="48"/>
  <c r="F17" i="54"/>
  <c r="B210" i="49"/>
  <c r="F17" i="41"/>
  <c r="B211" i="43"/>
  <c r="B211" i="39"/>
  <c r="B82" i="38"/>
  <c r="B211" i="53"/>
  <c r="B82" i="42"/>
  <c r="F18" i="47"/>
  <c r="B82" i="44"/>
  <c r="B82" i="40"/>
  <c r="B82" i="50"/>
  <c r="B211" i="40"/>
  <c r="F18" i="36"/>
  <c r="B82" i="53"/>
  <c r="F18" i="50"/>
  <c r="B211" i="46"/>
  <c r="F18" i="38"/>
  <c r="F18" i="53"/>
  <c r="F18" i="48"/>
  <c r="F18" i="43"/>
  <c r="B82" i="36"/>
  <c r="B211" i="49"/>
  <c r="B82" i="47"/>
  <c r="B211" i="37"/>
  <c r="B82" i="45"/>
  <c r="F18" i="54"/>
  <c r="B211" i="52"/>
  <c r="B82" i="37"/>
  <c r="B82" i="54"/>
  <c r="B211" i="44"/>
  <c r="F18" i="41"/>
  <c r="F18" i="39"/>
  <c r="B82" i="48"/>
  <c r="F18" i="51"/>
  <c r="B211" i="47"/>
  <c r="B82" i="41"/>
  <c r="B211" i="36"/>
  <c r="B82" i="51"/>
  <c r="B211" i="50"/>
  <c r="F18" i="49"/>
  <c r="F18" i="46"/>
  <c r="B211" i="42"/>
  <c r="F18" i="42"/>
  <c r="B211" i="38"/>
  <c r="F18" i="52"/>
  <c r="B82" i="49"/>
  <c r="B211" i="48"/>
  <c r="B211" i="45"/>
  <c r="B82" i="43"/>
  <c r="B211" i="41"/>
  <c r="B211" i="54"/>
  <c r="B211" i="51"/>
  <c r="B82" i="46"/>
  <c r="B82" i="39"/>
  <c r="B82" i="52"/>
  <c r="F18" i="44"/>
  <c r="F18" i="40"/>
  <c r="F18" i="45"/>
  <c r="F18" i="37"/>
  <c r="B82" i="1"/>
  <c r="B211" i="1"/>
  <c r="B81" i="1"/>
  <c r="B210" i="1"/>
  <c r="P10" i="13"/>
  <c r="O10" i="13"/>
  <c r="L9" i="13"/>
  <c r="K9" i="13"/>
  <c r="L8" i="13"/>
  <c r="K8" i="13"/>
  <c r="N7" i="13"/>
  <c r="L7" i="13"/>
  <c r="N6" i="13"/>
  <c r="M6" i="13"/>
  <c r="P4" i="13"/>
  <c r="L2" i="13"/>
  <c r="K2" i="13"/>
  <c r="A24" i="54" l="1"/>
  <c r="A24" i="53"/>
  <c r="A24" i="52"/>
  <c r="A24" i="51"/>
  <c r="A24" i="50"/>
  <c r="A24" i="49"/>
  <c r="A24" i="48"/>
  <c r="A24" i="47"/>
  <c r="A24" i="46"/>
  <c r="A24" i="45"/>
  <c r="A24" i="44"/>
  <c r="A24" i="43"/>
  <c r="A24" i="42"/>
  <c r="A24" i="41"/>
  <c r="A24" i="40"/>
  <c r="A24" i="39"/>
  <c r="A24" i="38"/>
  <c r="A24" i="37"/>
  <c r="A24" i="36"/>
  <c r="A23" i="54"/>
  <c r="A23" i="53"/>
  <c r="A23" i="52"/>
  <c r="A23" i="51"/>
  <c r="A23" i="50"/>
  <c r="A23" i="49"/>
  <c r="A23" i="48"/>
  <c r="A23" i="47"/>
  <c r="A23" i="46"/>
  <c r="A23" i="45"/>
  <c r="A23" i="44"/>
  <c r="A23" i="43"/>
  <c r="A23" i="42"/>
  <c r="A23" i="41"/>
  <c r="A23" i="40"/>
  <c r="A23" i="39"/>
  <c r="A23" i="38"/>
  <c r="A23" i="37"/>
  <c r="A23" i="36"/>
  <c r="A206" i="54"/>
  <c r="A77" i="54"/>
  <c r="A33" i="54"/>
  <c r="A111" i="54"/>
  <c r="A144" i="54"/>
  <c r="A55" i="54"/>
  <c r="A183" i="54"/>
  <c r="A128" i="54"/>
  <c r="A94" i="54"/>
  <c r="A168" i="54"/>
  <c r="A206" i="53"/>
  <c r="A77" i="53"/>
  <c r="A144" i="53"/>
  <c r="A183" i="53"/>
  <c r="A33" i="53"/>
  <c r="A55" i="53"/>
  <c r="A128" i="53"/>
  <c r="A94" i="53"/>
  <c r="A111" i="53"/>
  <c r="A168" i="53"/>
  <c r="A206" i="52"/>
  <c r="A55" i="52"/>
  <c r="A144" i="52"/>
  <c r="A77" i="52"/>
  <c r="A33" i="52"/>
  <c r="A111" i="52"/>
  <c r="A94" i="52"/>
  <c r="A183" i="52"/>
  <c r="A128" i="52"/>
  <c r="A168" i="52"/>
  <c r="A94" i="51"/>
  <c r="A33" i="51"/>
  <c r="A55" i="51"/>
  <c r="A128" i="51"/>
  <c r="A111" i="51"/>
  <c r="A144" i="51"/>
  <c r="A77" i="51"/>
  <c r="A183" i="51"/>
  <c r="A168" i="51"/>
  <c r="A206" i="51"/>
  <c r="A144" i="50"/>
  <c r="A55" i="50"/>
  <c r="A111" i="50"/>
  <c r="A33" i="50"/>
  <c r="A94" i="50"/>
  <c r="A206" i="50"/>
  <c r="A168" i="50"/>
  <c r="A128" i="50"/>
  <c r="A183" i="50"/>
  <c r="A77" i="50"/>
  <c r="A168" i="49"/>
  <c r="A94" i="49"/>
  <c r="A183" i="49"/>
  <c r="A77" i="49"/>
  <c r="A128" i="49"/>
  <c r="A111" i="49"/>
  <c r="A55" i="49"/>
  <c r="A33" i="49"/>
  <c r="A144" i="49"/>
  <c r="A206" i="49"/>
  <c r="A183" i="48"/>
  <c r="A94" i="48"/>
  <c r="A55" i="48"/>
  <c r="A111" i="48"/>
  <c r="A128" i="48"/>
  <c r="A33" i="48"/>
  <c r="A168" i="48"/>
  <c r="A206" i="48"/>
  <c r="A144" i="48"/>
  <c r="A77" i="48"/>
  <c r="A206" i="47"/>
  <c r="A55" i="47"/>
  <c r="A183" i="47"/>
  <c r="A94" i="47"/>
  <c r="A33" i="47"/>
  <c r="A77" i="47"/>
  <c r="A144" i="47"/>
  <c r="A111" i="47"/>
  <c r="A128" i="47"/>
  <c r="A168" i="47"/>
  <c r="A183" i="46"/>
  <c r="A94" i="46"/>
  <c r="A77" i="46"/>
  <c r="A128" i="46"/>
  <c r="A55" i="46"/>
  <c r="A206" i="46"/>
  <c r="A168" i="46"/>
  <c r="A33" i="46"/>
  <c r="A144" i="46"/>
  <c r="A111" i="46"/>
  <c r="A183" i="45"/>
  <c r="A128" i="45"/>
  <c r="A168" i="45"/>
  <c r="A206" i="45"/>
  <c r="A94" i="45"/>
  <c r="A55" i="45"/>
  <c r="A33" i="45"/>
  <c r="A144" i="45"/>
  <c r="A111" i="45"/>
  <c r="A77" i="45"/>
  <c r="A206" i="38"/>
  <c r="A94" i="38"/>
  <c r="A33" i="38"/>
  <c r="A55" i="38"/>
  <c r="A111" i="38"/>
  <c r="A144" i="38"/>
  <c r="A77" i="38"/>
  <c r="A183" i="38"/>
  <c r="A128" i="38"/>
  <c r="A168" i="38"/>
  <c r="A206" i="40"/>
  <c r="A55" i="40"/>
  <c r="A94" i="40"/>
  <c r="A33" i="40"/>
  <c r="A111" i="40"/>
  <c r="A144" i="40"/>
  <c r="A77" i="40"/>
  <c r="A183" i="40"/>
  <c r="A128" i="40"/>
  <c r="A168" i="40"/>
  <c r="A94" i="39"/>
  <c r="A128" i="39"/>
  <c r="A77" i="39"/>
  <c r="A33" i="39"/>
  <c r="A55" i="39"/>
  <c r="A111" i="39"/>
  <c r="A144" i="39"/>
  <c r="A183" i="39"/>
  <c r="A168" i="39"/>
  <c r="A206" i="39"/>
  <c r="A206" i="44"/>
  <c r="A144" i="44"/>
  <c r="A77" i="44"/>
  <c r="A183" i="44"/>
  <c r="A33" i="44"/>
  <c r="A111" i="44"/>
  <c r="A55" i="44"/>
  <c r="A94" i="44"/>
  <c r="A128" i="44"/>
  <c r="A168" i="44"/>
  <c r="A206" i="43"/>
  <c r="A55" i="43"/>
  <c r="A128" i="43"/>
  <c r="A94" i="43"/>
  <c r="A183" i="43"/>
  <c r="A77" i="43"/>
  <c r="A111" i="43"/>
  <c r="A144" i="43"/>
  <c r="A33" i="43"/>
  <c r="A168" i="43"/>
  <c r="A33" i="42"/>
  <c r="A144" i="42"/>
  <c r="A55" i="42"/>
  <c r="A77" i="42"/>
  <c r="A111" i="42"/>
  <c r="A183" i="42"/>
  <c r="A128" i="42"/>
  <c r="A168" i="42"/>
  <c r="A206" i="42"/>
  <c r="A94" i="42"/>
  <c r="A111" i="41"/>
  <c r="A128" i="41"/>
  <c r="A144" i="41"/>
  <c r="A183" i="41"/>
  <c r="A77" i="41"/>
  <c r="A168" i="41"/>
  <c r="A206" i="41"/>
  <c r="A94" i="41"/>
  <c r="A33" i="41"/>
  <c r="A55" i="41"/>
  <c r="A206" i="37"/>
  <c r="A55" i="37"/>
  <c r="A77" i="37"/>
  <c r="A111" i="37"/>
  <c r="A144" i="37"/>
  <c r="A183" i="37"/>
  <c r="A94" i="37"/>
  <c r="A128" i="37"/>
  <c r="A168" i="37"/>
  <c r="A33" i="37"/>
  <c r="A25" i="54"/>
  <c r="A25" i="53"/>
  <c r="A25" i="52"/>
  <c r="A25" i="51"/>
  <c r="A25" i="50"/>
  <c r="A25" i="49"/>
  <c r="A25" i="48"/>
  <c r="A25" i="47"/>
  <c r="A25" i="46"/>
  <c r="A25" i="45"/>
  <c r="A25" i="44"/>
  <c r="A25" i="43"/>
  <c r="A25" i="42"/>
  <c r="A25" i="41"/>
  <c r="A25" i="40"/>
  <c r="A25" i="39"/>
  <c r="A25" i="38"/>
  <c r="A25" i="37"/>
  <c r="A25" i="36"/>
  <c r="A206" i="36"/>
  <c r="A55" i="36"/>
  <c r="A77" i="36"/>
  <c r="A111" i="36"/>
  <c r="A183" i="36"/>
  <c r="A94" i="36"/>
  <c r="A128" i="36"/>
  <c r="A144" i="36"/>
  <c r="A33" i="36"/>
  <c r="A168" i="36"/>
  <c r="H20" i="36"/>
  <c r="H20" i="37"/>
  <c r="H20" i="38"/>
  <c r="H20" i="39"/>
  <c r="H20" i="40"/>
  <c r="H20" i="41"/>
  <c r="H20" i="42"/>
  <c r="H20" i="43"/>
  <c r="H20" i="44"/>
  <c r="H20" i="45"/>
  <c r="H20" i="46"/>
  <c r="H20" i="47"/>
  <c r="H20" i="48"/>
  <c r="H20" i="49"/>
  <c r="H20" i="50"/>
  <c r="H20" i="51"/>
  <c r="H20" i="52"/>
  <c r="H20" i="53"/>
  <c r="H20" i="54"/>
  <c r="D26" i="46"/>
  <c r="D26" i="44"/>
  <c r="D26" i="48"/>
  <c r="C82" i="49"/>
  <c r="C82" i="54"/>
  <c r="C82" i="53"/>
  <c r="C82" i="37"/>
  <c r="D26" i="45"/>
  <c r="D26" i="42"/>
  <c r="D26" i="38"/>
  <c r="D26" i="37"/>
  <c r="C211" i="36"/>
  <c r="D26" i="49"/>
  <c r="D26" i="53"/>
  <c r="D26" i="52"/>
  <c r="D26" i="40"/>
  <c r="C82" i="50"/>
  <c r="D26" i="50"/>
  <c r="C82" i="39"/>
  <c r="C82" i="51"/>
  <c r="C82" i="47"/>
  <c r="C82" i="42"/>
  <c r="C82" i="46"/>
  <c r="D26" i="51"/>
  <c r="C82" i="41"/>
  <c r="C82" i="38"/>
  <c r="D26" i="54"/>
  <c r="D26" i="47"/>
  <c r="C82" i="45"/>
  <c r="C82" i="44"/>
  <c r="D26" i="39"/>
  <c r="C82" i="40"/>
  <c r="C82" i="52"/>
  <c r="D26" i="41"/>
  <c r="C82" i="43"/>
  <c r="C82" i="48"/>
  <c r="D26" i="43"/>
  <c r="A16" i="1"/>
  <c r="I179" i="54" l="1"/>
  <c r="I178" i="54"/>
  <c r="I177" i="54"/>
  <c r="I176" i="54"/>
  <c r="I175" i="54"/>
  <c r="I174" i="54"/>
  <c r="I173" i="54"/>
  <c r="I172" i="54"/>
  <c r="B169" i="54"/>
  <c r="E104" i="54"/>
  <c r="E103" i="54"/>
  <c r="E102" i="54"/>
  <c r="E101" i="54"/>
  <c r="E100" i="54"/>
  <c r="E99" i="54"/>
  <c r="E107" i="54"/>
  <c r="E98" i="54"/>
  <c r="B95" i="54"/>
  <c r="E106" i="54"/>
  <c r="E105" i="54"/>
  <c r="E135" i="54"/>
  <c r="B129" i="54"/>
  <c r="E140" i="54"/>
  <c r="E139" i="54"/>
  <c r="E138" i="54"/>
  <c r="E137" i="54"/>
  <c r="E136" i="54"/>
  <c r="E134" i="54"/>
  <c r="E132" i="54"/>
  <c r="E133" i="54"/>
  <c r="F194" i="54"/>
  <c r="B184" i="54"/>
  <c r="F200" i="54"/>
  <c r="F192" i="54"/>
  <c r="F188" i="54"/>
  <c r="F202" i="54"/>
  <c r="F201" i="54"/>
  <c r="F198" i="54"/>
  <c r="F187" i="54"/>
  <c r="F189" i="54"/>
  <c r="F190" i="54"/>
  <c r="F199" i="54"/>
  <c r="F197" i="54"/>
  <c r="F196" i="54"/>
  <c r="F191" i="54"/>
  <c r="F195" i="54"/>
  <c r="F193" i="54"/>
  <c r="G71" i="54"/>
  <c r="G59" i="54"/>
  <c r="G72" i="54"/>
  <c r="G60" i="54"/>
  <c r="G63" i="54"/>
  <c r="G61" i="54"/>
  <c r="G67" i="54"/>
  <c r="G69" i="54"/>
  <c r="B56" i="54"/>
  <c r="G64" i="54"/>
  <c r="G66" i="54"/>
  <c r="G65" i="54"/>
  <c r="G70" i="54"/>
  <c r="G62" i="54"/>
  <c r="G73" i="54"/>
  <c r="G68" i="54"/>
  <c r="B145" i="54"/>
  <c r="E156" i="54"/>
  <c r="E161" i="54"/>
  <c r="E148" i="54"/>
  <c r="E158" i="54"/>
  <c r="E149" i="54"/>
  <c r="E155" i="54"/>
  <c r="E160" i="54"/>
  <c r="E154" i="54"/>
  <c r="E162" i="54"/>
  <c r="E163" i="54"/>
  <c r="E164" i="54"/>
  <c r="E151" i="54"/>
  <c r="E159" i="54"/>
  <c r="E157" i="54"/>
  <c r="E153" i="54"/>
  <c r="E152" i="54"/>
  <c r="E150" i="54"/>
  <c r="E120" i="54"/>
  <c r="E116" i="54"/>
  <c r="E122" i="54"/>
  <c r="E124" i="54"/>
  <c r="E121" i="54"/>
  <c r="B112" i="54"/>
  <c r="E118" i="54"/>
  <c r="E119" i="54"/>
  <c r="E115" i="54"/>
  <c r="E117" i="54"/>
  <c r="E123" i="54"/>
  <c r="B34" i="54"/>
  <c r="G44" i="54"/>
  <c r="G50" i="54"/>
  <c r="G38" i="54"/>
  <c r="G42" i="54"/>
  <c r="G43" i="54"/>
  <c r="G41" i="54"/>
  <c r="G48" i="54"/>
  <c r="G45" i="54"/>
  <c r="G51" i="54"/>
  <c r="G49" i="54"/>
  <c r="G47" i="54"/>
  <c r="G46" i="54"/>
  <c r="G40" i="54"/>
  <c r="G39" i="54"/>
  <c r="G37" i="54"/>
  <c r="B78" i="54"/>
  <c r="C81" i="54"/>
  <c r="C83" i="54"/>
  <c r="C84" i="54"/>
  <c r="C85" i="54"/>
  <c r="C86" i="54"/>
  <c r="C87" i="54"/>
  <c r="C88" i="54"/>
  <c r="C89" i="54"/>
  <c r="C90" i="54"/>
  <c r="B207" i="54"/>
  <c r="C211" i="54"/>
  <c r="C210" i="54"/>
  <c r="C212" i="54"/>
  <c r="C213" i="54"/>
  <c r="C214" i="54"/>
  <c r="C215" i="54"/>
  <c r="C216" i="54"/>
  <c r="C217" i="54"/>
  <c r="C218" i="54"/>
  <c r="C219" i="54"/>
  <c r="I173" i="53"/>
  <c r="I172" i="53"/>
  <c r="B169" i="53"/>
  <c r="I177" i="53"/>
  <c r="I179" i="53"/>
  <c r="I178" i="53"/>
  <c r="I176" i="53"/>
  <c r="I175" i="53"/>
  <c r="I174" i="53"/>
  <c r="E118" i="53"/>
  <c r="B112" i="53"/>
  <c r="E119" i="53"/>
  <c r="E117" i="53"/>
  <c r="E123" i="53"/>
  <c r="E120" i="53"/>
  <c r="E124" i="53"/>
  <c r="E122" i="53"/>
  <c r="E121" i="53"/>
  <c r="E116" i="53"/>
  <c r="E115" i="53"/>
  <c r="E98" i="53"/>
  <c r="E107" i="53"/>
  <c r="E105" i="53"/>
  <c r="E103" i="53"/>
  <c r="E102" i="53"/>
  <c r="E101" i="53"/>
  <c r="E100" i="53"/>
  <c r="E99" i="53"/>
  <c r="B95" i="53"/>
  <c r="E106" i="53"/>
  <c r="E104" i="53"/>
  <c r="E135" i="53"/>
  <c r="E132" i="53"/>
  <c r="E136" i="53"/>
  <c r="E134" i="53"/>
  <c r="B129" i="53"/>
  <c r="E140" i="53"/>
  <c r="E138" i="53"/>
  <c r="E137" i="53"/>
  <c r="E133" i="53"/>
  <c r="E139" i="53"/>
  <c r="G67" i="53"/>
  <c r="G61" i="53"/>
  <c r="G72" i="53"/>
  <c r="G64" i="53"/>
  <c r="G63" i="53"/>
  <c r="G65" i="53"/>
  <c r="G73" i="53"/>
  <c r="G69" i="53"/>
  <c r="G70" i="53"/>
  <c r="G68" i="53"/>
  <c r="G71" i="53"/>
  <c r="G59" i="53"/>
  <c r="G66" i="53"/>
  <c r="G62" i="53"/>
  <c r="B56" i="53"/>
  <c r="G60" i="53"/>
  <c r="G43" i="53"/>
  <c r="G39" i="53"/>
  <c r="G37" i="53"/>
  <c r="G51" i="53"/>
  <c r="G50" i="53"/>
  <c r="G40" i="53"/>
  <c r="B34" i="53"/>
  <c r="G45" i="53"/>
  <c r="G41" i="53"/>
  <c r="G42" i="53"/>
  <c r="G47" i="53"/>
  <c r="G44" i="53"/>
  <c r="G38" i="53"/>
  <c r="G46" i="53"/>
  <c r="G48" i="53"/>
  <c r="G49" i="53"/>
  <c r="F192" i="53"/>
  <c r="F189" i="53"/>
  <c r="F190" i="53"/>
  <c r="F191" i="53"/>
  <c r="F195" i="53"/>
  <c r="F201" i="53"/>
  <c r="F194" i="53"/>
  <c r="F198" i="53"/>
  <c r="F197" i="53"/>
  <c r="F196" i="53"/>
  <c r="F199" i="53"/>
  <c r="F200" i="53"/>
  <c r="F187" i="53"/>
  <c r="B184" i="53"/>
  <c r="F188" i="53"/>
  <c r="F202" i="53"/>
  <c r="F193" i="53"/>
  <c r="E159" i="53"/>
  <c r="E154" i="53"/>
  <c r="E160" i="53"/>
  <c r="E149" i="53"/>
  <c r="E150" i="53"/>
  <c r="E157" i="53"/>
  <c r="E161" i="53"/>
  <c r="E163" i="53"/>
  <c r="E151" i="53"/>
  <c r="E153" i="53"/>
  <c r="B145" i="53"/>
  <c r="E162" i="53"/>
  <c r="E152" i="53"/>
  <c r="E156" i="53"/>
  <c r="E155" i="53"/>
  <c r="E164" i="53"/>
  <c r="E148" i="53"/>
  <c r="E158" i="53"/>
  <c r="B78" i="53"/>
  <c r="C81" i="53"/>
  <c r="C83" i="53"/>
  <c r="C84" i="53"/>
  <c r="C85" i="53"/>
  <c r="C86" i="53"/>
  <c r="C87" i="53"/>
  <c r="C88" i="53"/>
  <c r="C89" i="53"/>
  <c r="C90" i="53"/>
  <c r="B207" i="53"/>
  <c r="C211" i="53"/>
  <c r="C210" i="53"/>
  <c r="C212" i="53"/>
  <c r="C213" i="53"/>
  <c r="C214" i="53"/>
  <c r="C215" i="53"/>
  <c r="C216" i="53"/>
  <c r="C217" i="53"/>
  <c r="C218" i="53"/>
  <c r="C219" i="53"/>
  <c r="I179" i="52"/>
  <c r="I178" i="52"/>
  <c r="I177" i="52"/>
  <c r="I176" i="52"/>
  <c r="I175" i="52"/>
  <c r="I174" i="52"/>
  <c r="I173" i="52"/>
  <c r="I172" i="52"/>
  <c r="B169" i="52"/>
  <c r="E132" i="52"/>
  <c r="B129" i="52"/>
  <c r="E140" i="52"/>
  <c r="E139" i="52"/>
  <c r="E138" i="52"/>
  <c r="E137" i="52"/>
  <c r="E136" i="52"/>
  <c r="E135" i="52"/>
  <c r="E134" i="52"/>
  <c r="E133" i="52"/>
  <c r="F189" i="52"/>
  <c r="F188" i="52"/>
  <c r="F187" i="52"/>
  <c r="F202" i="52"/>
  <c r="B184" i="52"/>
  <c r="F201" i="52"/>
  <c r="F200" i="52"/>
  <c r="F199" i="52"/>
  <c r="F198" i="52"/>
  <c r="F197" i="52"/>
  <c r="F196" i="52"/>
  <c r="F195" i="52"/>
  <c r="F194" i="52"/>
  <c r="F193" i="52"/>
  <c r="F192" i="52"/>
  <c r="F191" i="52"/>
  <c r="F190" i="52"/>
  <c r="E104" i="52"/>
  <c r="E103" i="52"/>
  <c r="E102" i="52"/>
  <c r="E101" i="52"/>
  <c r="E100" i="52"/>
  <c r="E99" i="52"/>
  <c r="E107" i="52"/>
  <c r="E98" i="52"/>
  <c r="B95" i="52"/>
  <c r="E106" i="52"/>
  <c r="E105" i="52"/>
  <c r="E124" i="52"/>
  <c r="E115" i="52"/>
  <c r="E117" i="52"/>
  <c r="E123" i="52"/>
  <c r="E121" i="52"/>
  <c r="E116" i="52"/>
  <c r="E120" i="52"/>
  <c r="E122" i="52"/>
  <c r="E118" i="52"/>
  <c r="B112" i="52"/>
  <c r="E119" i="52"/>
  <c r="G38" i="52"/>
  <c r="G42" i="52"/>
  <c r="B34" i="52"/>
  <c r="G50" i="52"/>
  <c r="G40" i="52"/>
  <c r="G44" i="52"/>
  <c r="G41" i="52"/>
  <c r="G48" i="52"/>
  <c r="G37" i="52"/>
  <c r="G43" i="52"/>
  <c r="G45" i="52"/>
  <c r="G39" i="52"/>
  <c r="G51" i="52"/>
  <c r="G49" i="52"/>
  <c r="G47" i="52"/>
  <c r="G46" i="52"/>
  <c r="B78" i="52"/>
  <c r="C81" i="52"/>
  <c r="C83" i="52"/>
  <c r="C84" i="52"/>
  <c r="C85" i="52"/>
  <c r="C86" i="52"/>
  <c r="C87" i="52"/>
  <c r="C88" i="52"/>
  <c r="C89" i="52"/>
  <c r="C90" i="52"/>
  <c r="E157" i="52"/>
  <c r="E159" i="52"/>
  <c r="E164" i="52"/>
  <c r="E156" i="52"/>
  <c r="E148" i="52"/>
  <c r="E155" i="52"/>
  <c r="E154" i="52"/>
  <c r="E150" i="52"/>
  <c r="E158" i="52"/>
  <c r="E162" i="52"/>
  <c r="E163" i="52"/>
  <c r="E161" i="52"/>
  <c r="B145" i="52"/>
  <c r="E160" i="52"/>
  <c r="E149" i="52"/>
  <c r="E151" i="52"/>
  <c r="E153" i="52"/>
  <c r="E152" i="52"/>
  <c r="B56" i="52"/>
  <c r="G71" i="52"/>
  <c r="G63" i="52"/>
  <c r="G73" i="52"/>
  <c r="G60" i="52"/>
  <c r="G69" i="52"/>
  <c r="G62" i="52"/>
  <c r="G67" i="52"/>
  <c r="G61" i="52"/>
  <c r="G72" i="52"/>
  <c r="G59" i="52"/>
  <c r="G64" i="52"/>
  <c r="G70" i="52"/>
  <c r="G68" i="52"/>
  <c r="G66" i="52"/>
  <c r="G65" i="52"/>
  <c r="B207" i="52"/>
  <c r="C211" i="52"/>
  <c r="C210" i="52"/>
  <c r="C212" i="52"/>
  <c r="C213" i="52"/>
  <c r="C214" i="52"/>
  <c r="C215" i="52"/>
  <c r="C216" i="52"/>
  <c r="C217" i="52"/>
  <c r="C218" i="52"/>
  <c r="C219" i="52"/>
  <c r="B207" i="51"/>
  <c r="C211" i="51"/>
  <c r="C210" i="51"/>
  <c r="C212" i="51"/>
  <c r="C213" i="51"/>
  <c r="C214" i="51"/>
  <c r="C215" i="51"/>
  <c r="C216" i="51"/>
  <c r="C217" i="51"/>
  <c r="C218" i="51"/>
  <c r="C219" i="51"/>
  <c r="I173" i="51"/>
  <c r="I172" i="51"/>
  <c r="B169" i="51"/>
  <c r="I179" i="51"/>
  <c r="I178" i="51"/>
  <c r="I176" i="51"/>
  <c r="I174" i="51"/>
  <c r="I177" i="51"/>
  <c r="I175" i="51"/>
  <c r="F192" i="51"/>
  <c r="F191" i="51"/>
  <c r="F190" i="51"/>
  <c r="F189" i="51"/>
  <c r="F188" i="51"/>
  <c r="F187" i="51"/>
  <c r="F202" i="51"/>
  <c r="B184" i="51"/>
  <c r="F201" i="51"/>
  <c r="F200" i="51"/>
  <c r="F199" i="51"/>
  <c r="F198" i="51"/>
  <c r="F197" i="51"/>
  <c r="F195" i="51"/>
  <c r="F196" i="51"/>
  <c r="F194" i="51"/>
  <c r="F193" i="51"/>
  <c r="B78" i="51"/>
  <c r="C81" i="51"/>
  <c r="H17" i="51" s="1"/>
  <c r="C83" i="51"/>
  <c r="H19" i="51" s="1"/>
  <c r="C84" i="51"/>
  <c r="C85" i="51"/>
  <c r="C86" i="51"/>
  <c r="C87" i="51"/>
  <c r="C88" i="51"/>
  <c r="C89" i="51"/>
  <c r="C90" i="51"/>
  <c r="E154" i="51"/>
  <c r="E153" i="51"/>
  <c r="E152" i="51"/>
  <c r="E151" i="51"/>
  <c r="E150" i="51"/>
  <c r="E149" i="51"/>
  <c r="E164" i="51"/>
  <c r="E148" i="51"/>
  <c r="E163" i="51"/>
  <c r="B145" i="51"/>
  <c r="E162" i="51"/>
  <c r="E161" i="51"/>
  <c r="E160" i="51"/>
  <c r="E159" i="51"/>
  <c r="E157" i="51"/>
  <c r="E156" i="51"/>
  <c r="E158" i="51"/>
  <c r="E155" i="51"/>
  <c r="E124" i="51"/>
  <c r="E115" i="51"/>
  <c r="E116" i="51"/>
  <c r="B112" i="51"/>
  <c r="E118" i="51"/>
  <c r="E123" i="51"/>
  <c r="E120" i="51"/>
  <c r="E117" i="51"/>
  <c r="E122" i="51"/>
  <c r="E121" i="51"/>
  <c r="E119" i="51"/>
  <c r="B129" i="51"/>
  <c r="E140" i="51"/>
  <c r="E134" i="51"/>
  <c r="E132" i="51"/>
  <c r="E133" i="51"/>
  <c r="E138" i="51"/>
  <c r="E135" i="51"/>
  <c r="E139" i="51"/>
  <c r="E137" i="51"/>
  <c r="E136" i="51"/>
  <c r="G60" i="51"/>
  <c r="G73" i="51"/>
  <c r="B56" i="51"/>
  <c r="G66" i="51"/>
  <c r="G72" i="51"/>
  <c r="G62" i="51"/>
  <c r="G70" i="51"/>
  <c r="G65" i="51"/>
  <c r="G59" i="51"/>
  <c r="G63" i="51"/>
  <c r="G64" i="51"/>
  <c r="G67" i="51"/>
  <c r="G71" i="51"/>
  <c r="G69" i="51"/>
  <c r="G68" i="51"/>
  <c r="G61" i="51"/>
  <c r="G39" i="51"/>
  <c r="G48" i="51"/>
  <c r="G46" i="51"/>
  <c r="G45" i="51"/>
  <c r="G40" i="51"/>
  <c r="G37" i="51"/>
  <c r="G51" i="51"/>
  <c r="G49" i="51"/>
  <c r="B34" i="51"/>
  <c r="G41" i="51"/>
  <c r="G42" i="51"/>
  <c r="G43" i="51"/>
  <c r="G44" i="51"/>
  <c r="G47" i="51"/>
  <c r="G50" i="51"/>
  <c r="G38" i="51"/>
  <c r="E106" i="51"/>
  <c r="B95" i="51"/>
  <c r="E105" i="51"/>
  <c r="E104" i="51"/>
  <c r="E103" i="51"/>
  <c r="E102" i="51"/>
  <c r="E101" i="51"/>
  <c r="E100" i="51"/>
  <c r="E107" i="51"/>
  <c r="E98" i="51"/>
  <c r="E99" i="51"/>
  <c r="B78" i="50"/>
  <c r="C81" i="50"/>
  <c r="C83" i="50"/>
  <c r="C84" i="50"/>
  <c r="C85" i="50"/>
  <c r="C86" i="50"/>
  <c r="C87" i="50"/>
  <c r="C88" i="50"/>
  <c r="C89" i="50"/>
  <c r="C90" i="50"/>
  <c r="F195" i="50"/>
  <c r="F194" i="50"/>
  <c r="F193" i="50"/>
  <c r="F192" i="50"/>
  <c r="F191" i="50"/>
  <c r="F190" i="50"/>
  <c r="F188" i="50"/>
  <c r="F187" i="50"/>
  <c r="F202" i="50"/>
  <c r="B184" i="50"/>
  <c r="F201" i="50"/>
  <c r="F200" i="50"/>
  <c r="F198" i="50"/>
  <c r="F197" i="50"/>
  <c r="F196" i="50"/>
  <c r="F189" i="50"/>
  <c r="F199" i="50"/>
  <c r="E138" i="50"/>
  <c r="E137" i="50"/>
  <c r="E136" i="50"/>
  <c r="E135" i="50"/>
  <c r="E134" i="50"/>
  <c r="E133" i="50"/>
  <c r="B129" i="50"/>
  <c r="E139" i="50"/>
  <c r="E132" i="50"/>
  <c r="E140" i="50"/>
  <c r="I176" i="50"/>
  <c r="I175" i="50"/>
  <c r="I174" i="50"/>
  <c r="I173" i="50"/>
  <c r="I172" i="50"/>
  <c r="B169" i="50"/>
  <c r="I179" i="50"/>
  <c r="I178" i="50"/>
  <c r="I177" i="50"/>
  <c r="B207" i="50"/>
  <c r="C211" i="50"/>
  <c r="C210" i="50"/>
  <c r="C212" i="50"/>
  <c r="C213" i="50"/>
  <c r="C214" i="50"/>
  <c r="C215" i="50"/>
  <c r="C216" i="50"/>
  <c r="C217" i="50"/>
  <c r="C218" i="50"/>
  <c r="C219" i="50"/>
  <c r="E107" i="50"/>
  <c r="E98" i="50"/>
  <c r="B95" i="50"/>
  <c r="E106" i="50"/>
  <c r="E105" i="50"/>
  <c r="E103" i="50"/>
  <c r="E102" i="50"/>
  <c r="E104" i="50"/>
  <c r="E101" i="50"/>
  <c r="E100" i="50"/>
  <c r="E99" i="50"/>
  <c r="G51" i="50"/>
  <c r="G50" i="50"/>
  <c r="G49" i="50"/>
  <c r="G48" i="50"/>
  <c r="G47" i="50"/>
  <c r="G46" i="50"/>
  <c r="G44" i="50"/>
  <c r="G43" i="50"/>
  <c r="G42" i="50"/>
  <c r="G41" i="50"/>
  <c r="G38" i="50"/>
  <c r="G40" i="50"/>
  <c r="G39" i="50"/>
  <c r="G37" i="50"/>
  <c r="G45" i="50"/>
  <c r="B34" i="50"/>
  <c r="E120" i="50"/>
  <c r="B112" i="50"/>
  <c r="E122" i="50"/>
  <c r="E121" i="50"/>
  <c r="E123" i="50"/>
  <c r="E124" i="50"/>
  <c r="E116" i="50"/>
  <c r="E117" i="50"/>
  <c r="E118" i="50"/>
  <c r="E119" i="50"/>
  <c r="E115" i="50"/>
  <c r="G70" i="50"/>
  <c r="G67" i="50"/>
  <c r="G65" i="50"/>
  <c r="G60" i="50"/>
  <c r="G73" i="50"/>
  <c r="B56" i="50"/>
  <c r="G59" i="50"/>
  <c r="G64" i="50"/>
  <c r="G61" i="50"/>
  <c r="G72" i="50"/>
  <c r="G69" i="50"/>
  <c r="G71" i="50"/>
  <c r="G62" i="50"/>
  <c r="G63" i="50"/>
  <c r="G66" i="50"/>
  <c r="G68" i="50"/>
  <c r="E157" i="50"/>
  <c r="E156" i="50"/>
  <c r="E155" i="50"/>
  <c r="E154" i="50"/>
  <c r="E153" i="50"/>
  <c r="E152" i="50"/>
  <c r="E150" i="50"/>
  <c r="E149" i="50"/>
  <c r="E164" i="50"/>
  <c r="E148" i="50"/>
  <c r="E163" i="50"/>
  <c r="B145" i="50"/>
  <c r="E160" i="50"/>
  <c r="E151" i="50"/>
  <c r="E158" i="50"/>
  <c r="E159" i="50"/>
  <c r="E161" i="50"/>
  <c r="E162" i="50"/>
  <c r="B207" i="49"/>
  <c r="C211" i="49"/>
  <c r="C210" i="49"/>
  <c r="C212" i="49"/>
  <c r="C213" i="49"/>
  <c r="C214" i="49"/>
  <c r="C215" i="49"/>
  <c r="C216" i="49"/>
  <c r="C217" i="49"/>
  <c r="C218" i="49"/>
  <c r="C219" i="49"/>
  <c r="E160" i="49"/>
  <c r="E159" i="49"/>
  <c r="E158" i="49"/>
  <c r="E157" i="49"/>
  <c r="E151" i="49"/>
  <c r="E163" i="49"/>
  <c r="B145" i="49"/>
  <c r="E148" i="49"/>
  <c r="E150" i="49"/>
  <c r="E149" i="49"/>
  <c r="E164" i="49"/>
  <c r="E162" i="49"/>
  <c r="E161" i="49"/>
  <c r="E156" i="49"/>
  <c r="E155" i="49"/>
  <c r="E154" i="49"/>
  <c r="E153" i="49"/>
  <c r="E152" i="49"/>
  <c r="G38" i="49"/>
  <c r="G37" i="49"/>
  <c r="B34" i="49"/>
  <c r="G51" i="49"/>
  <c r="G41" i="49"/>
  <c r="G42" i="49"/>
  <c r="G40" i="49"/>
  <c r="G39" i="49"/>
  <c r="G43" i="49"/>
  <c r="G44" i="49"/>
  <c r="G50" i="49"/>
  <c r="G49" i="49"/>
  <c r="G48" i="49"/>
  <c r="G47" i="49"/>
  <c r="G46" i="49"/>
  <c r="G45" i="49"/>
  <c r="G73" i="49"/>
  <c r="G72" i="49"/>
  <c r="G71" i="49"/>
  <c r="G70" i="49"/>
  <c r="G64" i="49"/>
  <c r="G60" i="49"/>
  <c r="G67" i="49"/>
  <c r="G66" i="49"/>
  <c r="G69" i="49"/>
  <c r="G65" i="49"/>
  <c r="G63" i="49"/>
  <c r="G62" i="49"/>
  <c r="G61" i="49"/>
  <c r="G59" i="49"/>
  <c r="B56" i="49"/>
  <c r="G68" i="49"/>
  <c r="E123" i="49"/>
  <c r="E122" i="49"/>
  <c r="E116" i="49"/>
  <c r="E120" i="49"/>
  <c r="E121" i="49"/>
  <c r="E119" i="49"/>
  <c r="E118" i="49"/>
  <c r="E117" i="49"/>
  <c r="E115" i="49"/>
  <c r="B112" i="49"/>
  <c r="E124" i="49"/>
  <c r="E140" i="49"/>
  <c r="E139" i="49"/>
  <c r="E138" i="49"/>
  <c r="E132" i="49"/>
  <c r="E137" i="49"/>
  <c r="E136" i="49"/>
  <c r="E135" i="49"/>
  <c r="E134" i="49"/>
  <c r="E133" i="49"/>
  <c r="B129" i="49"/>
  <c r="B78" i="49"/>
  <c r="C81" i="49"/>
  <c r="H17" i="49" s="1"/>
  <c r="C83" i="49"/>
  <c r="H19" i="49" s="1"/>
  <c r="C84" i="49"/>
  <c r="C85" i="49"/>
  <c r="C86" i="49"/>
  <c r="C87" i="49"/>
  <c r="C88" i="49"/>
  <c r="C89" i="49"/>
  <c r="C90" i="49"/>
  <c r="F188" i="49"/>
  <c r="F192" i="49"/>
  <c r="F202" i="49"/>
  <c r="F194" i="49"/>
  <c r="B184" i="49"/>
  <c r="F199" i="49"/>
  <c r="F187" i="49"/>
  <c r="F200" i="49"/>
  <c r="F193" i="49"/>
  <c r="F189" i="49"/>
  <c r="F195" i="49"/>
  <c r="F197" i="49"/>
  <c r="F201" i="49"/>
  <c r="F196" i="49"/>
  <c r="F198" i="49"/>
  <c r="F190" i="49"/>
  <c r="F191" i="49"/>
  <c r="E102" i="49"/>
  <c r="B95" i="49"/>
  <c r="E103" i="49"/>
  <c r="E104" i="49"/>
  <c r="E98" i="49"/>
  <c r="E107" i="49"/>
  <c r="E99" i="49"/>
  <c r="E100" i="49"/>
  <c r="E101" i="49"/>
  <c r="E106" i="49"/>
  <c r="E105" i="49"/>
  <c r="I179" i="49"/>
  <c r="I178" i="49"/>
  <c r="I177" i="49"/>
  <c r="I176" i="49"/>
  <c r="I174" i="49"/>
  <c r="I173" i="49"/>
  <c r="I172" i="49"/>
  <c r="B169" i="49"/>
  <c r="I175" i="49"/>
  <c r="B78" i="48"/>
  <c r="C81" i="48"/>
  <c r="C83" i="48"/>
  <c r="C84" i="48"/>
  <c r="C85" i="48"/>
  <c r="C86" i="48"/>
  <c r="C87" i="48"/>
  <c r="C88" i="48"/>
  <c r="C89" i="48"/>
  <c r="C90" i="48"/>
  <c r="E163" i="48"/>
  <c r="B145" i="48"/>
  <c r="E162" i="48"/>
  <c r="E161" i="48"/>
  <c r="E160" i="48"/>
  <c r="E150" i="48"/>
  <c r="E148" i="48"/>
  <c r="E151" i="48"/>
  <c r="E164" i="48"/>
  <c r="E159" i="48"/>
  <c r="E158" i="48"/>
  <c r="E157" i="48"/>
  <c r="E156" i="48"/>
  <c r="E155" i="48"/>
  <c r="E154" i="48"/>
  <c r="E153" i="48"/>
  <c r="E152" i="48"/>
  <c r="E149" i="48"/>
  <c r="B207" i="48"/>
  <c r="C211" i="48"/>
  <c r="C210" i="48"/>
  <c r="C212" i="48"/>
  <c r="C213" i="48"/>
  <c r="C214" i="48"/>
  <c r="C215" i="48"/>
  <c r="C216" i="48"/>
  <c r="C217" i="48"/>
  <c r="C218" i="48"/>
  <c r="C219" i="48"/>
  <c r="I179" i="48"/>
  <c r="I173" i="48"/>
  <c r="I172" i="48"/>
  <c r="I175" i="48"/>
  <c r="B169" i="48"/>
  <c r="I174" i="48"/>
  <c r="I178" i="48"/>
  <c r="I177" i="48"/>
  <c r="I176" i="48"/>
  <c r="G51" i="48"/>
  <c r="G46" i="48"/>
  <c r="G43" i="48"/>
  <c r="G45" i="48"/>
  <c r="G42" i="48"/>
  <c r="G44" i="48"/>
  <c r="G38" i="48"/>
  <c r="G39" i="48"/>
  <c r="G40" i="48"/>
  <c r="G41" i="48"/>
  <c r="G37" i="48"/>
  <c r="G48" i="48"/>
  <c r="B34" i="48"/>
  <c r="G50" i="48"/>
  <c r="G49" i="48"/>
  <c r="G47" i="48"/>
  <c r="B129" i="48"/>
  <c r="E132" i="48"/>
  <c r="E133" i="48"/>
  <c r="E139" i="48"/>
  <c r="E138" i="48"/>
  <c r="E135" i="48"/>
  <c r="E140" i="48"/>
  <c r="E136" i="48"/>
  <c r="E137" i="48"/>
  <c r="E134" i="48"/>
  <c r="E122" i="48"/>
  <c r="E118" i="48"/>
  <c r="E120" i="48"/>
  <c r="E123" i="48"/>
  <c r="B112" i="48"/>
  <c r="E121" i="48"/>
  <c r="E117" i="48"/>
  <c r="E119" i="48"/>
  <c r="E115" i="48"/>
  <c r="E124" i="48"/>
  <c r="E116" i="48"/>
  <c r="G72" i="48"/>
  <c r="G63" i="48"/>
  <c r="G73" i="48"/>
  <c r="G66" i="48"/>
  <c r="G71" i="48"/>
  <c r="G64" i="48"/>
  <c r="B56" i="48"/>
  <c r="G68" i="48"/>
  <c r="G59" i="48"/>
  <c r="G60" i="48"/>
  <c r="G62" i="48"/>
  <c r="G67" i="48"/>
  <c r="G65" i="48"/>
  <c r="G69" i="48"/>
  <c r="G61" i="48"/>
  <c r="G70" i="48"/>
  <c r="E106" i="48"/>
  <c r="E102" i="48"/>
  <c r="E101" i="48"/>
  <c r="E103" i="48"/>
  <c r="E104" i="48"/>
  <c r="E99" i="48"/>
  <c r="B95" i="48"/>
  <c r="E100" i="48"/>
  <c r="E98" i="48"/>
  <c r="E107" i="48"/>
  <c r="E105" i="48"/>
  <c r="D20" i="48" s="1"/>
  <c r="F189" i="48"/>
  <c r="F202" i="48"/>
  <c r="B184" i="48"/>
  <c r="F187" i="48"/>
  <c r="F201" i="48"/>
  <c r="F200" i="48"/>
  <c r="F199" i="48"/>
  <c r="F198" i="48"/>
  <c r="F188" i="48"/>
  <c r="F190" i="48"/>
  <c r="F191" i="48"/>
  <c r="F192" i="48"/>
  <c r="F193" i="48"/>
  <c r="F194" i="48"/>
  <c r="F195" i="48"/>
  <c r="F196" i="48"/>
  <c r="F197" i="48"/>
  <c r="I172" i="47"/>
  <c r="I179" i="47"/>
  <c r="I178" i="47"/>
  <c r="I177" i="47"/>
  <c r="I176" i="47"/>
  <c r="I175" i="47"/>
  <c r="I174" i="47"/>
  <c r="I173" i="47"/>
  <c r="B169" i="47"/>
  <c r="B129" i="47"/>
  <c r="E134" i="47"/>
  <c r="E132" i="47"/>
  <c r="E135" i="47"/>
  <c r="E140" i="47"/>
  <c r="E139" i="47"/>
  <c r="E138" i="47"/>
  <c r="E133" i="47"/>
  <c r="E137" i="47"/>
  <c r="E136" i="47"/>
  <c r="E118" i="47"/>
  <c r="E124" i="47"/>
  <c r="E116" i="47"/>
  <c r="E117" i="47"/>
  <c r="E115" i="47"/>
  <c r="B112" i="47"/>
  <c r="E123" i="47"/>
  <c r="E120" i="47"/>
  <c r="E122" i="47"/>
  <c r="E121" i="47"/>
  <c r="E119" i="47"/>
  <c r="E152" i="47"/>
  <c r="E154" i="47"/>
  <c r="E153" i="47"/>
  <c r="E149" i="47"/>
  <c r="B145" i="47"/>
  <c r="E155" i="47"/>
  <c r="E163" i="47"/>
  <c r="E151" i="47"/>
  <c r="E148" i="47"/>
  <c r="E164" i="47"/>
  <c r="E156" i="47"/>
  <c r="E150" i="47"/>
  <c r="E157" i="47"/>
  <c r="E161" i="47"/>
  <c r="E159" i="47"/>
  <c r="E158" i="47"/>
  <c r="E160" i="47"/>
  <c r="E162" i="47"/>
  <c r="B78" i="47"/>
  <c r="C81" i="47"/>
  <c r="C83" i="47"/>
  <c r="C84" i="47"/>
  <c r="C85" i="47"/>
  <c r="C86" i="47"/>
  <c r="C87" i="47"/>
  <c r="C88" i="47"/>
  <c r="C89" i="47"/>
  <c r="C90" i="47"/>
  <c r="B34" i="47"/>
  <c r="G44" i="47"/>
  <c r="G42" i="47"/>
  <c r="G41" i="47"/>
  <c r="G43" i="47"/>
  <c r="G47" i="47"/>
  <c r="G39" i="47"/>
  <c r="G50" i="47"/>
  <c r="G49" i="47"/>
  <c r="G48" i="47"/>
  <c r="G46" i="47"/>
  <c r="G45" i="47"/>
  <c r="G51" i="47"/>
  <c r="G40" i="47"/>
  <c r="G38" i="47"/>
  <c r="G37" i="47"/>
  <c r="E102" i="47"/>
  <c r="E104" i="47"/>
  <c r="E101" i="47"/>
  <c r="E107" i="47"/>
  <c r="E98" i="47"/>
  <c r="E105" i="47"/>
  <c r="E103" i="47"/>
  <c r="E106" i="47"/>
  <c r="B95" i="47"/>
  <c r="E99" i="47"/>
  <c r="E100" i="47"/>
  <c r="F188" i="47"/>
  <c r="F201" i="47"/>
  <c r="B184" i="47"/>
  <c r="F202" i="47"/>
  <c r="F191" i="47"/>
  <c r="F187" i="47"/>
  <c r="F193" i="47"/>
  <c r="F200" i="47"/>
  <c r="F199" i="47"/>
  <c r="F198" i="47"/>
  <c r="F190" i="47"/>
  <c r="F197" i="47"/>
  <c r="F196" i="47"/>
  <c r="F195" i="47"/>
  <c r="F194" i="47"/>
  <c r="F192" i="47"/>
  <c r="F189" i="47"/>
  <c r="G72" i="47"/>
  <c r="G66" i="47"/>
  <c r="G61" i="47"/>
  <c r="G70" i="47"/>
  <c r="G62" i="47"/>
  <c r="G59" i="47"/>
  <c r="G63" i="47"/>
  <c r="B56" i="47"/>
  <c r="G69" i="47"/>
  <c r="G65" i="47"/>
  <c r="G73" i="47"/>
  <c r="G68" i="47"/>
  <c r="G67" i="47"/>
  <c r="G71" i="47"/>
  <c r="G64" i="47"/>
  <c r="G60" i="47"/>
  <c r="B207" i="47"/>
  <c r="C211" i="47"/>
  <c r="C210" i="47"/>
  <c r="C212" i="47"/>
  <c r="C213" i="47"/>
  <c r="C214" i="47"/>
  <c r="C215" i="47"/>
  <c r="C216" i="47"/>
  <c r="C217" i="47"/>
  <c r="C218" i="47"/>
  <c r="C219" i="47"/>
  <c r="E118" i="46"/>
  <c r="E121" i="46"/>
  <c r="E124" i="46"/>
  <c r="E123" i="46"/>
  <c r="E122" i="46"/>
  <c r="E115" i="46"/>
  <c r="E120" i="46"/>
  <c r="B112" i="46"/>
  <c r="E119" i="46"/>
  <c r="E117" i="46"/>
  <c r="E116" i="46"/>
  <c r="E153" i="46"/>
  <c r="E151" i="46"/>
  <c r="E150" i="46"/>
  <c r="E156" i="46"/>
  <c r="E152" i="46"/>
  <c r="E149" i="46"/>
  <c r="E148" i="46"/>
  <c r="B145" i="46"/>
  <c r="E164" i="46"/>
  <c r="E154" i="46"/>
  <c r="E163" i="46"/>
  <c r="E162" i="46"/>
  <c r="E161" i="46"/>
  <c r="E160" i="46"/>
  <c r="E155" i="46"/>
  <c r="E159" i="46"/>
  <c r="E158" i="46"/>
  <c r="E157" i="46"/>
  <c r="G47" i="46"/>
  <c r="G45" i="46"/>
  <c r="G44" i="46"/>
  <c r="G50" i="46"/>
  <c r="G39" i="46"/>
  <c r="G40" i="46"/>
  <c r="G38" i="46"/>
  <c r="B34" i="46"/>
  <c r="G37" i="46"/>
  <c r="G41" i="46"/>
  <c r="G51" i="46"/>
  <c r="G49" i="46"/>
  <c r="G48" i="46"/>
  <c r="G46" i="46"/>
  <c r="G43" i="46"/>
  <c r="G42" i="46"/>
  <c r="I172" i="46"/>
  <c r="I175" i="46"/>
  <c r="I177" i="46"/>
  <c r="I176" i="46"/>
  <c r="I174" i="46"/>
  <c r="I173" i="46"/>
  <c r="I179" i="46"/>
  <c r="I178" i="46"/>
  <c r="B169" i="46"/>
  <c r="B207" i="46"/>
  <c r="C211" i="46"/>
  <c r="C210" i="46"/>
  <c r="C212" i="46"/>
  <c r="C213" i="46"/>
  <c r="C214" i="46"/>
  <c r="C215" i="46"/>
  <c r="C216" i="46"/>
  <c r="C217" i="46"/>
  <c r="C218" i="46"/>
  <c r="C219" i="46"/>
  <c r="B56" i="46"/>
  <c r="G63" i="46"/>
  <c r="G60" i="46"/>
  <c r="G72" i="46"/>
  <c r="G66" i="46"/>
  <c r="G61" i="46"/>
  <c r="G69" i="46"/>
  <c r="G70" i="46"/>
  <c r="G64" i="46"/>
  <c r="G62" i="46"/>
  <c r="G73" i="46"/>
  <c r="G59" i="46"/>
  <c r="G65" i="46"/>
  <c r="G67" i="46"/>
  <c r="G71" i="46"/>
  <c r="G68" i="46"/>
  <c r="E140" i="46"/>
  <c r="E139" i="46"/>
  <c r="E138" i="46"/>
  <c r="E137" i="46"/>
  <c r="E132" i="46"/>
  <c r="E134" i="46"/>
  <c r="E135" i="46"/>
  <c r="E133" i="46"/>
  <c r="B129" i="46"/>
  <c r="E136" i="46"/>
  <c r="B78" i="46"/>
  <c r="C81" i="46"/>
  <c r="C83" i="46"/>
  <c r="H19" i="46" s="1"/>
  <c r="C84" i="46"/>
  <c r="C85" i="46"/>
  <c r="C86" i="46"/>
  <c r="C87" i="46"/>
  <c r="C88" i="46"/>
  <c r="C89" i="46"/>
  <c r="C90" i="46"/>
  <c r="E106" i="46"/>
  <c r="E100" i="46"/>
  <c r="E98" i="46"/>
  <c r="B95" i="46"/>
  <c r="E104" i="46"/>
  <c r="E102" i="46"/>
  <c r="E107" i="46"/>
  <c r="E105" i="46"/>
  <c r="E103" i="46"/>
  <c r="E101" i="46"/>
  <c r="E99" i="46"/>
  <c r="F191" i="46"/>
  <c r="F189" i="46"/>
  <c r="F188" i="46"/>
  <c r="F194" i="46"/>
  <c r="F200" i="46"/>
  <c r="F197" i="46"/>
  <c r="F199" i="46"/>
  <c r="F198" i="46"/>
  <c r="F202" i="46"/>
  <c r="F196" i="46"/>
  <c r="F195" i="46"/>
  <c r="F201" i="46"/>
  <c r="F193" i="46"/>
  <c r="F192" i="46"/>
  <c r="F190" i="46"/>
  <c r="F187" i="46"/>
  <c r="B184" i="46"/>
  <c r="B78" i="45"/>
  <c r="C81" i="45"/>
  <c r="C83" i="45"/>
  <c r="C84" i="45"/>
  <c r="C85" i="45"/>
  <c r="C86" i="45"/>
  <c r="C87" i="45"/>
  <c r="C88" i="45"/>
  <c r="C89" i="45"/>
  <c r="C90" i="45"/>
  <c r="E116" i="45"/>
  <c r="E124" i="45"/>
  <c r="E115" i="45"/>
  <c r="B112" i="45"/>
  <c r="E123" i="45"/>
  <c r="E117" i="45"/>
  <c r="E122" i="45"/>
  <c r="E121" i="45"/>
  <c r="E120" i="45"/>
  <c r="E119" i="45"/>
  <c r="E118" i="45"/>
  <c r="E163" i="45"/>
  <c r="B145" i="45"/>
  <c r="E159" i="45"/>
  <c r="E162" i="45"/>
  <c r="E160" i="45"/>
  <c r="E161" i="45"/>
  <c r="E158" i="45"/>
  <c r="E157" i="45"/>
  <c r="E156" i="45"/>
  <c r="E155" i="45"/>
  <c r="E149" i="45"/>
  <c r="E154" i="45"/>
  <c r="E153" i="45"/>
  <c r="E152" i="45"/>
  <c r="E148" i="45"/>
  <c r="E151" i="45"/>
  <c r="E150" i="45"/>
  <c r="E164" i="45"/>
  <c r="G41" i="45"/>
  <c r="G40" i="45"/>
  <c r="G38" i="45"/>
  <c r="G42" i="45"/>
  <c r="G39" i="45"/>
  <c r="G37" i="45"/>
  <c r="G43" i="45"/>
  <c r="B34" i="45"/>
  <c r="G50" i="45"/>
  <c r="G51" i="45"/>
  <c r="G49" i="45"/>
  <c r="G48" i="45"/>
  <c r="G47" i="45"/>
  <c r="G46" i="45"/>
  <c r="G45" i="45"/>
  <c r="G44" i="45"/>
  <c r="G60" i="45"/>
  <c r="G69" i="45"/>
  <c r="G59" i="45"/>
  <c r="B56" i="45"/>
  <c r="G73" i="45"/>
  <c r="G62" i="45"/>
  <c r="G61" i="45"/>
  <c r="G72" i="45"/>
  <c r="G71" i="45"/>
  <c r="G70" i="45"/>
  <c r="G68" i="45"/>
  <c r="G67" i="45"/>
  <c r="G66" i="45"/>
  <c r="G65" i="45"/>
  <c r="G64" i="45"/>
  <c r="G63" i="45"/>
  <c r="E102" i="45"/>
  <c r="E101" i="45"/>
  <c r="B95" i="45"/>
  <c r="E103" i="45"/>
  <c r="E100" i="45"/>
  <c r="E99" i="45"/>
  <c r="E107" i="45"/>
  <c r="E98" i="45"/>
  <c r="E106" i="45"/>
  <c r="E105" i="45"/>
  <c r="E104" i="45"/>
  <c r="B207" i="45"/>
  <c r="C211" i="45"/>
  <c r="C210" i="45"/>
  <c r="C212" i="45"/>
  <c r="C213" i="45"/>
  <c r="C214" i="45"/>
  <c r="C215" i="45"/>
  <c r="C216" i="45"/>
  <c r="C217" i="45"/>
  <c r="C218" i="45"/>
  <c r="C219" i="45"/>
  <c r="I179" i="45"/>
  <c r="I178" i="45"/>
  <c r="I177" i="45"/>
  <c r="I176" i="45"/>
  <c r="I175" i="45"/>
  <c r="I174" i="45"/>
  <c r="I173" i="45"/>
  <c r="I172" i="45"/>
  <c r="B169" i="45"/>
  <c r="E140" i="45"/>
  <c r="E139" i="45"/>
  <c r="E137" i="45"/>
  <c r="E133" i="45"/>
  <c r="B129" i="45"/>
  <c r="E132" i="45"/>
  <c r="E135" i="45"/>
  <c r="E136" i="45"/>
  <c r="E134" i="45"/>
  <c r="E138" i="45"/>
  <c r="F201" i="45"/>
  <c r="F200" i="45"/>
  <c r="B184" i="45"/>
  <c r="F199" i="45"/>
  <c r="F198" i="45"/>
  <c r="F187" i="45"/>
  <c r="F202" i="45"/>
  <c r="F197" i="45"/>
  <c r="F196" i="45"/>
  <c r="F195" i="45"/>
  <c r="F194" i="45"/>
  <c r="F193" i="45"/>
  <c r="F192" i="45"/>
  <c r="F191" i="45"/>
  <c r="F190" i="45"/>
  <c r="F189" i="45"/>
  <c r="F188" i="45"/>
  <c r="I174" i="38"/>
  <c r="I179" i="38"/>
  <c r="I178" i="38"/>
  <c r="I177" i="38"/>
  <c r="I176" i="38"/>
  <c r="B169" i="38"/>
  <c r="I175" i="38"/>
  <c r="I173" i="38"/>
  <c r="I172" i="38"/>
  <c r="E132" i="38"/>
  <c r="B129" i="38"/>
  <c r="E133" i="38"/>
  <c r="E136" i="38"/>
  <c r="E140" i="38"/>
  <c r="E139" i="38"/>
  <c r="E138" i="38"/>
  <c r="E137" i="38"/>
  <c r="E135" i="38"/>
  <c r="E134" i="38"/>
  <c r="F189" i="38"/>
  <c r="F190" i="38"/>
  <c r="F188" i="38"/>
  <c r="F187" i="38"/>
  <c r="F202" i="38"/>
  <c r="B184" i="38"/>
  <c r="F201" i="38"/>
  <c r="F200" i="38"/>
  <c r="F199" i="38"/>
  <c r="F198" i="38"/>
  <c r="F197" i="38"/>
  <c r="F196" i="38"/>
  <c r="F193" i="38"/>
  <c r="F195" i="38"/>
  <c r="F194" i="38"/>
  <c r="F192" i="38"/>
  <c r="F191" i="38"/>
  <c r="B78" i="38"/>
  <c r="C81" i="38"/>
  <c r="C83" i="38"/>
  <c r="C84" i="38"/>
  <c r="C85" i="38"/>
  <c r="C86" i="38"/>
  <c r="C87" i="38"/>
  <c r="C88" i="38"/>
  <c r="C89" i="38"/>
  <c r="C90" i="38"/>
  <c r="E151" i="38"/>
  <c r="E150" i="38"/>
  <c r="E155" i="38"/>
  <c r="E149" i="38"/>
  <c r="E164" i="38"/>
  <c r="E148" i="38"/>
  <c r="E163" i="38"/>
  <c r="B145" i="38"/>
  <c r="E162" i="38"/>
  <c r="E161" i="38"/>
  <c r="E160" i="38"/>
  <c r="E159" i="38"/>
  <c r="E158" i="38"/>
  <c r="E157" i="38"/>
  <c r="E156" i="38"/>
  <c r="E152" i="38"/>
  <c r="E154" i="38"/>
  <c r="E153" i="38"/>
  <c r="E118" i="38"/>
  <c r="E117" i="38"/>
  <c r="E116" i="38"/>
  <c r="E124" i="38"/>
  <c r="E115" i="38"/>
  <c r="B112" i="38"/>
  <c r="E123" i="38"/>
  <c r="E122" i="38"/>
  <c r="E121" i="38"/>
  <c r="E120" i="38"/>
  <c r="E119" i="38"/>
  <c r="G64" i="38"/>
  <c r="G63" i="38"/>
  <c r="G62" i="38"/>
  <c r="G61" i="38"/>
  <c r="G60" i="38"/>
  <c r="G59" i="38"/>
  <c r="G68" i="38"/>
  <c r="B56" i="38"/>
  <c r="G73" i="38"/>
  <c r="G72" i="38"/>
  <c r="G71" i="38"/>
  <c r="G70" i="38"/>
  <c r="G69" i="38"/>
  <c r="G67" i="38"/>
  <c r="G66" i="38"/>
  <c r="G65" i="38"/>
  <c r="G45" i="38"/>
  <c r="G44" i="38"/>
  <c r="G43" i="38"/>
  <c r="G42" i="38"/>
  <c r="G41" i="38"/>
  <c r="G49" i="38"/>
  <c r="G40" i="38"/>
  <c r="G39" i="38"/>
  <c r="G38" i="38"/>
  <c r="G37" i="38"/>
  <c r="B34" i="38"/>
  <c r="G51" i="38"/>
  <c r="G50" i="38"/>
  <c r="G48" i="38"/>
  <c r="G47" i="38"/>
  <c r="G46" i="38"/>
  <c r="E104" i="38"/>
  <c r="E103" i="38"/>
  <c r="E102" i="38"/>
  <c r="E101" i="38"/>
  <c r="E106" i="38"/>
  <c r="E100" i="38"/>
  <c r="E99" i="38"/>
  <c r="E107" i="38"/>
  <c r="E98" i="38"/>
  <c r="B95" i="38"/>
  <c r="E105" i="38"/>
  <c r="B207" i="38"/>
  <c r="C211" i="38"/>
  <c r="C210" i="38"/>
  <c r="C212" i="38"/>
  <c r="C213" i="38"/>
  <c r="C214" i="38"/>
  <c r="C215" i="38"/>
  <c r="C216" i="38"/>
  <c r="C217" i="38"/>
  <c r="C218" i="38"/>
  <c r="C219" i="38"/>
  <c r="I179" i="40"/>
  <c r="I178" i="40"/>
  <c r="I177" i="40"/>
  <c r="I176" i="40"/>
  <c r="I175" i="40"/>
  <c r="I174" i="40"/>
  <c r="B169" i="40"/>
  <c r="I173" i="40"/>
  <c r="I172" i="40"/>
  <c r="E132" i="40"/>
  <c r="B129" i="40"/>
  <c r="E140" i="40"/>
  <c r="E139" i="40"/>
  <c r="E138" i="40"/>
  <c r="E137" i="40"/>
  <c r="E136" i="40"/>
  <c r="E134" i="40"/>
  <c r="E133" i="40"/>
  <c r="E135" i="40"/>
  <c r="F189" i="40"/>
  <c r="F188" i="40"/>
  <c r="F187" i="40"/>
  <c r="F202" i="40"/>
  <c r="B184" i="40"/>
  <c r="F201" i="40"/>
  <c r="F200" i="40"/>
  <c r="F199" i="40"/>
  <c r="F198" i="40"/>
  <c r="F197" i="40"/>
  <c r="F196" i="40"/>
  <c r="F195" i="40"/>
  <c r="F194" i="40"/>
  <c r="F193" i="40"/>
  <c r="F190" i="40"/>
  <c r="F192" i="40"/>
  <c r="F191" i="40"/>
  <c r="B78" i="40"/>
  <c r="C81" i="40"/>
  <c r="C83" i="40"/>
  <c r="C84" i="40"/>
  <c r="C85" i="40"/>
  <c r="C86" i="40"/>
  <c r="C87" i="40"/>
  <c r="C88" i="40"/>
  <c r="C89" i="40"/>
  <c r="C90" i="40"/>
  <c r="E151" i="40"/>
  <c r="E150" i="40"/>
  <c r="E149" i="40"/>
  <c r="E164" i="40"/>
  <c r="E148" i="40"/>
  <c r="E163" i="40"/>
  <c r="B145" i="40"/>
  <c r="E162" i="40"/>
  <c r="E161" i="40"/>
  <c r="E160" i="40"/>
  <c r="E159" i="40"/>
  <c r="E158" i="40"/>
  <c r="E157" i="40"/>
  <c r="E156" i="40"/>
  <c r="E155" i="40"/>
  <c r="E154" i="40"/>
  <c r="E153" i="40"/>
  <c r="E152" i="40"/>
  <c r="E118" i="40"/>
  <c r="E117" i="40"/>
  <c r="E116" i="40"/>
  <c r="E124" i="40"/>
  <c r="E115" i="40"/>
  <c r="B112" i="40"/>
  <c r="E123" i="40"/>
  <c r="E122" i="40"/>
  <c r="E121" i="40"/>
  <c r="E119" i="40"/>
  <c r="E120" i="40"/>
  <c r="G45" i="40"/>
  <c r="G44" i="40"/>
  <c r="G43" i="40"/>
  <c r="G42" i="40"/>
  <c r="G41" i="40"/>
  <c r="G40" i="40"/>
  <c r="G39" i="40"/>
  <c r="G38" i="40"/>
  <c r="G37" i="40"/>
  <c r="B34" i="40"/>
  <c r="G51" i="40"/>
  <c r="G50" i="40"/>
  <c r="G49" i="40"/>
  <c r="G47" i="40"/>
  <c r="G46" i="40"/>
  <c r="G48" i="40"/>
  <c r="E104" i="40"/>
  <c r="E103" i="40"/>
  <c r="E102" i="40"/>
  <c r="E101" i="40"/>
  <c r="E100" i="40"/>
  <c r="E99" i="40"/>
  <c r="E98" i="40"/>
  <c r="E107" i="40"/>
  <c r="B95" i="40"/>
  <c r="E106" i="40"/>
  <c r="E105" i="40"/>
  <c r="B56" i="40"/>
  <c r="G72" i="40"/>
  <c r="G73" i="40"/>
  <c r="G66" i="40"/>
  <c r="G68" i="40"/>
  <c r="G62" i="40"/>
  <c r="G70" i="40"/>
  <c r="G63" i="40"/>
  <c r="G60" i="40"/>
  <c r="G69" i="40"/>
  <c r="G71" i="40"/>
  <c r="G67" i="40"/>
  <c r="G61" i="40"/>
  <c r="G59" i="40"/>
  <c r="G64" i="40"/>
  <c r="G65" i="40"/>
  <c r="B207" i="40"/>
  <c r="C211" i="40"/>
  <c r="C210" i="40"/>
  <c r="C212" i="40"/>
  <c r="C213" i="40"/>
  <c r="C214" i="40"/>
  <c r="C215" i="40"/>
  <c r="C216" i="40"/>
  <c r="C217" i="40"/>
  <c r="C218" i="40"/>
  <c r="C219" i="40"/>
  <c r="B207" i="39"/>
  <c r="C211" i="39"/>
  <c r="H18" i="39" s="1"/>
  <c r="C210" i="39"/>
  <c r="C212" i="39"/>
  <c r="C213" i="39"/>
  <c r="C214" i="39"/>
  <c r="C215" i="39"/>
  <c r="C216" i="39"/>
  <c r="C217" i="39"/>
  <c r="C218" i="39"/>
  <c r="C219" i="39"/>
  <c r="I173" i="39"/>
  <c r="I172" i="39"/>
  <c r="B169" i="39"/>
  <c r="I179" i="39"/>
  <c r="I178" i="39"/>
  <c r="I177" i="39"/>
  <c r="I175" i="39"/>
  <c r="I174" i="39"/>
  <c r="I176" i="39"/>
  <c r="F192" i="39"/>
  <c r="F191" i="39"/>
  <c r="F190" i="39"/>
  <c r="F189" i="39"/>
  <c r="F188" i="39"/>
  <c r="F187" i="39"/>
  <c r="F202" i="39"/>
  <c r="B184" i="39"/>
  <c r="F201" i="39"/>
  <c r="F200" i="39"/>
  <c r="F199" i="39"/>
  <c r="F198" i="39"/>
  <c r="F197" i="39"/>
  <c r="F196" i="39"/>
  <c r="F194" i="39"/>
  <c r="F193" i="39"/>
  <c r="F195" i="39"/>
  <c r="E154" i="39"/>
  <c r="E153" i="39"/>
  <c r="E152" i="39"/>
  <c r="E151" i="39"/>
  <c r="E150" i="39"/>
  <c r="E149" i="39"/>
  <c r="E164" i="39"/>
  <c r="E148" i="39"/>
  <c r="E163" i="39"/>
  <c r="B145" i="39"/>
  <c r="E162" i="39"/>
  <c r="E161" i="39"/>
  <c r="E160" i="39"/>
  <c r="E159" i="39"/>
  <c r="E158" i="39"/>
  <c r="E156" i="39"/>
  <c r="E155" i="39"/>
  <c r="E157" i="39"/>
  <c r="E120" i="39"/>
  <c r="E119" i="39"/>
  <c r="E118" i="39"/>
  <c r="E117" i="39"/>
  <c r="E116" i="39"/>
  <c r="E124" i="39"/>
  <c r="E115" i="39"/>
  <c r="B112" i="39"/>
  <c r="E123" i="39"/>
  <c r="E122" i="39"/>
  <c r="E121" i="39"/>
  <c r="G67" i="39"/>
  <c r="G66" i="39"/>
  <c r="G65" i="39"/>
  <c r="G64" i="39"/>
  <c r="G61" i="39"/>
  <c r="G63" i="39"/>
  <c r="G62" i="39"/>
  <c r="G60" i="39"/>
  <c r="G59" i="39"/>
  <c r="B56" i="39"/>
  <c r="G73" i="39"/>
  <c r="G72" i="39"/>
  <c r="G71" i="39"/>
  <c r="G68" i="39"/>
  <c r="G70" i="39"/>
  <c r="G69" i="39"/>
  <c r="G48" i="39"/>
  <c r="G47" i="39"/>
  <c r="G46" i="39"/>
  <c r="G45" i="39"/>
  <c r="G44" i="39"/>
  <c r="G43" i="39"/>
  <c r="G41" i="39"/>
  <c r="G40" i="39"/>
  <c r="G39" i="39"/>
  <c r="G37" i="39"/>
  <c r="G38" i="39"/>
  <c r="B34" i="39"/>
  <c r="G50" i="39"/>
  <c r="G49" i="39"/>
  <c r="G51" i="39"/>
  <c r="G42" i="39"/>
  <c r="B78" i="39"/>
  <c r="C81" i="39"/>
  <c r="C83" i="39"/>
  <c r="H19" i="39" s="1"/>
  <c r="C84" i="39"/>
  <c r="C85" i="39"/>
  <c r="C86" i="39"/>
  <c r="C87" i="39"/>
  <c r="C88" i="39"/>
  <c r="C89" i="39"/>
  <c r="C90" i="39"/>
  <c r="E135" i="39"/>
  <c r="E139" i="39"/>
  <c r="E133" i="39"/>
  <c r="E132" i="39"/>
  <c r="E137" i="39"/>
  <c r="B129" i="39"/>
  <c r="E140" i="39"/>
  <c r="E134" i="39"/>
  <c r="E136" i="39"/>
  <c r="E138" i="39"/>
  <c r="E105" i="39"/>
  <c r="E104" i="39"/>
  <c r="E103" i="39"/>
  <c r="E102" i="39"/>
  <c r="E101" i="39"/>
  <c r="E100" i="39"/>
  <c r="E99" i="39"/>
  <c r="E106" i="39"/>
  <c r="E107" i="39"/>
  <c r="E98" i="39"/>
  <c r="B95" i="39"/>
  <c r="I172" i="44"/>
  <c r="B169" i="44"/>
  <c r="I179" i="44"/>
  <c r="I178" i="44"/>
  <c r="I177" i="44"/>
  <c r="I176" i="44"/>
  <c r="I175" i="44"/>
  <c r="I174" i="44"/>
  <c r="I173" i="44"/>
  <c r="E132" i="44"/>
  <c r="B129" i="44"/>
  <c r="E134" i="44"/>
  <c r="E133" i="44"/>
  <c r="E140" i="44"/>
  <c r="E139" i="44"/>
  <c r="E138" i="44"/>
  <c r="E137" i="44"/>
  <c r="E136" i="44"/>
  <c r="E135" i="44"/>
  <c r="E104" i="44"/>
  <c r="E103" i="44"/>
  <c r="E102" i="44"/>
  <c r="E105" i="44"/>
  <c r="E101" i="44"/>
  <c r="E100" i="44"/>
  <c r="E99" i="44"/>
  <c r="E107" i="44"/>
  <c r="E98" i="44"/>
  <c r="B95" i="44"/>
  <c r="E106" i="44"/>
  <c r="G62" i="44"/>
  <c r="G59" i="44"/>
  <c r="G73" i="44"/>
  <c r="G71" i="44"/>
  <c r="G68" i="44"/>
  <c r="B56" i="44"/>
  <c r="G61" i="44"/>
  <c r="G67" i="44"/>
  <c r="G60" i="44"/>
  <c r="G72" i="44"/>
  <c r="G69" i="44"/>
  <c r="G70" i="44"/>
  <c r="G63" i="44"/>
  <c r="G64" i="44"/>
  <c r="G65" i="44"/>
  <c r="G66" i="44"/>
  <c r="E124" i="44"/>
  <c r="E120" i="44"/>
  <c r="E117" i="44"/>
  <c r="E123" i="44"/>
  <c r="E115" i="44"/>
  <c r="B112" i="44"/>
  <c r="E116" i="44"/>
  <c r="E122" i="44"/>
  <c r="E121" i="44"/>
  <c r="E118" i="44"/>
  <c r="E119" i="44"/>
  <c r="G50" i="44"/>
  <c r="G40" i="44"/>
  <c r="G43" i="44"/>
  <c r="G42" i="44"/>
  <c r="G41" i="44"/>
  <c r="G51" i="44"/>
  <c r="G44" i="44"/>
  <c r="B34" i="44"/>
  <c r="G45" i="44"/>
  <c r="G49" i="44"/>
  <c r="G47" i="44"/>
  <c r="G46" i="44"/>
  <c r="G38" i="44"/>
  <c r="G39" i="44"/>
  <c r="G37" i="44"/>
  <c r="G48" i="44"/>
  <c r="F196" i="44"/>
  <c r="F200" i="44"/>
  <c r="F192" i="44"/>
  <c r="F188" i="44"/>
  <c r="B184" i="44"/>
  <c r="F202" i="44"/>
  <c r="F187" i="44"/>
  <c r="F201" i="44"/>
  <c r="F194" i="44"/>
  <c r="F189" i="44"/>
  <c r="F199" i="44"/>
  <c r="F198" i="44"/>
  <c r="F197" i="44"/>
  <c r="F195" i="44"/>
  <c r="F193" i="44"/>
  <c r="F191" i="44"/>
  <c r="F190" i="44"/>
  <c r="B78" i="44"/>
  <c r="C81" i="44"/>
  <c r="C83" i="44"/>
  <c r="C84" i="44"/>
  <c r="C85" i="44"/>
  <c r="C86" i="44"/>
  <c r="C87" i="44"/>
  <c r="C88" i="44"/>
  <c r="C89" i="44"/>
  <c r="C90" i="44"/>
  <c r="E151" i="44"/>
  <c r="B145" i="44"/>
  <c r="E163" i="44"/>
  <c r="E164" i="44"/>
  <c r="E160" i="44"/>
  <c r="E154" i="44"/>
  <c r="E157" i="44"/>
  <c r="E158" i="44"/>
  <c r="E148" i="44"/>
  <c r="E161" i="44"/>
  <c r="E159" i="44"/>
  <c r="E156" i="44"/>
  <c r="E155" i="44"/>
  <c r="E150" i="44"/>
  <c r="E149" i="44"/>
  <c r="E162" i="44"/>
  <c r="E152" i="44"/>
  <c r="E153" i="44"/>
  <c r="B207" i="44"/>
  <c r="C211" i="44"/>
  <c r="C210" i="44"/>
  <c r="C212" i="44"/>
  <c r="C213" i="44"/>
  <c r="C214" i="44"/>
  <c r="C215" i="44"/>
  <c r="C216" i="44"/>
  <c r="C217" i="44"/>
  <c r="C218" i="44"/>
  <c r="C219" i="44"/>
  <c r="I173" i="43"/>
  <c r="I174" i="43"/>
  <c r="I172" i="43"/>
  <c r="B169" i="43"/>
  <c r="I175" i="43"/>
  <c r="I179" i="43"/>
  <c r="I178" i="43"/>
  <c r="I177" i="43"/>
  <c r="I176" i="43"/>
  <c r="G41" i="43"/>
  <c r="G51" i="43"/>
  <c r="B34" i="43"/>
  <c r="G37" i="43"/>
  <c r="G38" i="43"/>
  <c r="G40" i="43"/>
  <c r="G42" i="43"/>
  <c r="G43" i="43"/>
  <c r="G50" i="43"/>
  <c r="G44" i="43"/>
  <c r="G45" i="43"/>
  <c r="G47" i="43"/>
  <c r="G39" i="43"/>
  <c r="G46" i="43"/>
  <c r="G48" i="43"/>
  <c r="G49" i="43"/>
  <c r="E151" i="43"/>
  <c r="E161" i="43"/>
  <c r="E153" i="43"/>
  <c r="E152" i="43"/>
  <c r="E157" i="43"/>
  <c r="E149" i="43"/>
  <c r="E150" i="43"/>
  <c r="E160" i="43"/>
  <c r="E154" i="43"/>
  <c r="E159" i="43"/>
  <c r="E158" i="43"/>
  <c r="E156" i="43"/>
  <c r="E155" i="43"/>
  <c r="E148" i="43"/>
  <c r="B145" i="43"/>
  <c r="E162" i="43"/>
  <c r="E163" i="43"/>
  <c r="E164" i="43"/>
  <c r="E123" i="43"/>
  <c r="B112" i="43"/>
  <c r="E117" i="43"/>
  <c r="E118" i="43"/>
  <c r="E119" i="43"/>
  <c r="E120" i="43"/>
  <c r="E121" i="43"/>
  <c r="E122" i="43"/>
  <c r="E116" i="43"/>
  <c r="E115" i="43"/>
  <c r="E124" i="43"/>
  <c r="B78" i="43"/>
  <c r="C81" i="43"/>
  <c r="C83" i="43"/>
  <c r="C84" i="43"/>
  <c r="C85" i="43"/>
  <c r="C86" i="43"/>
  <c r="C87" i="43"/>
  <c r="C88" i="43"/>
  <c r="C89" i="43"/>
  <c r="C90" i="43"/>
  <c r="F197" i="43"/>
  <c r="F187" i="43"/>
  <c r="F201" i="43"/>
  <c r="F190" i="43"/>
  <c r="F199" i="43"/>
  <c r="F188" i="43"/>
  <c r="F202" i="43"/>
  <c r="F191" i="43"/>
  <c r="B184" i="43"/>
  <c r="F198" i="43"/>
  <c r="F195" i="43"/>
  <c r="F189" i="43"/>
  <c r="F200" i="43"/>
  <c r="F192" i="43"/>
  <c r="F196" i="43"/>
  <c r="F194" i="43"/>
  <c r="F193" i="43"/>
  <c r="E103" i="43"/>
  <c r="E102" i="43"/>
  <c r="E101" i="43"/>
  <c r="E100" i="43"/>
  <c r="E99" i="43"/>
  <c r="E107" i="43"/>
  <c r="E98" i="43"/>
  <c r="E106" i="43"/>
  <c r="E104" i="43"/>
  <c r="B95" i="43"/>
  <c r="E105" i="43"/>
  <c r="E135" i="43"/>
  <c r="E134" i="43"/>
  <c r="E138" i="43"/>
  <c r="E140" i="43"/>
  <c r="B129" i="43"/>
  <c r="E133" i="43"/>
  <c r="E139" i="43"/>
  <c r="E137" i="43"/>
  <c r="E132" i="43"/>
  <c r="E136" i="43"/>
  <c r="G67" i="43"/>
  <c r="G73" i="43"/>
  <c r="G62" i="43"/>
  <c r="G65" i="43"/>
  <c r="B56" i="43"/>
  <c r="G72" i="43"/>
  <c r="G69" i="43"/>
  <c r="G63" i="43"/>
  <c r="G70" i="43"/>
  <c r="G66" i="43"/>
  <c r="G61" i="43"/>
  <c r="G64" i="43"/>
  <c r="G60" i="43"/>
  <c r="G71" i="43"/>
  <c r="G59" i="43"/>
  <c r="G68" i="43"/>
  <c r="B207" i="43"/>
  <c r="C211" i="43"/>
  <c r="C210" i="43"/>
  <c r="C212" i="43"/>
  <c r="C213" i="43"/>
  <c r="C214" i="43"/>
  <c r="C215" i="43"/>
  <c r="C216" i="43"/>
  <c r="C217" i="43"/>
  <c r="C218" i="43"/>
  <c r="C219" i="43"/>
  <c r="E107" i="42"/>
  <c r="E98" i="42"/>
  <c r="B95" i="42"/>
  <c r="E106" i="42"/>
  <c r="E100" i="42"/>
  <c r="E99" i="42"/>
  <c r="E105" i="42"/>
  <c r="E104" i="42"/>
  <c r="E103" i="42"/>
  <c r="E102" i="42"/>
  <c r="E101" i="42"/>
  <c r="B207" i="42"/>
  <c r="C211" i="42"/>
  <c r="C210" i="42"/>
  <c r="C212" i="42"/>
  <c r="C213" i="42"/>
  <c r="C214" i="42"/>
  <c r="C215" i="42"/>
  <c r="C216" i="42"/>
  <c r="C217" i="42"/>
  <c r="C218" i="42"/>
  <c r="C219" i="42"/>
  <c r="I176" i="42"/>
  <c r="I177" i="42"/>
  <c r="I175" i="42"/>
  <c r="I174" i="42"/>
  <c r="B169" i="42"/>
  <c r="I173" i="42"/>
  <c r="I172" i="42"/>
  <c r="I178" i="42"/>
  <c r="I179" i="42"/>
  <c r="E138" i="42"/>
  <c r="E140" i="42"/>
  <c r="E139" i="42"/>
  <c r="E137" i="42"/>
  <c r="E136" i="42"/>
  <c r="E133" i="42"/>
  <c r="B129" i="42"/>
  <c r="E135" i="42"/>
  <c r="E134" i="42"/>
  <c r="E132" i="42"/>
  <c r="F195" i="42"/>
  <c r="F190" i="42"/>
  <c r="F188" i="42"/>
  <c r="F199" i="42"/>
  <c r="F196" i="42"/>
  <c r="F194" i="42"/>
  <c r="F193" i="42"/>
  <c r="F192" i="42"/>
  <c r="F197" i="42"/>
  <c r="F191" i="42"/>
  <c r="F189" i="42"/>
  <c r="F187" i="42"/>
  <c r="F202" i="42"/>
  <c r="B184" i="42"/>
  <c r="F201" i="42"/>
  <c r="F200" i="42"/>
  <c r="F198" i="42"/>
  <c r="E121" i="42"/>
  <c r="E117" i="42"/>
  <c r="B112" i="42"/>
  <c r="E120" i="42"/>
  <c r="E119" i="42"/>
  <c r="E118" i="42"/>
  <c r="E115" i="42"/>
  <c r="E123" i="42"/>
  <c r="E124" i="42"/>
  <c r="E116" i="42"/>
  <c r="E122" i="42"/>
  <c r="D21" i="42" s="1"/>
  <c r="B78" i="42"/>
  <c r="C81" i="42"/>
  <c r="H17" i="42" s="1"/>
  <c r="C83" i="42"/>
  <c r="H19" i="42" s="1"/>
  <c r="C84" i="42"/>
  <c r="C85" i="42"/>
  <c r="C86" i="42"/>
  <c r="C87" i="42"/>
  <c r="C88" i="42"/>
  <c r="C89" i="42"/>
  <c r="C90" i="42"/>
  <c r="G61" i="42"/>
  <c r="G73" i="42"/>
  <c r="G59" i="42"/>
  <c r="G63" i="42"/>
  <c r="G64" i="42"/>
  <c r="G72" i="42"/>
  <c r="G65" i="42"/>
  <c r="G68" i="42"/>
  <c r="G69" i="42"/>
  <c r="G67" i="42"/>
  <c r="G60" i="42"/>
  <c r="G62" i="42"/>
  <c r="G66" i="42"/>
  <c r="B56" i="42"/>
  <c r="G70" i="42"/>
  <c r="G71" i="42"/>
  <c r="E154" i="42"/>
  <c r="E157" i="42"/>
  <c r="E148" i="42"/>
  <c r="E161" i="42"/>
  <c r="E155" i="42"/>
  <c r="E164" i="42"/>
  <c r="E153" i="42"/>
  <c r="E151" i="42"/>
  <c r="B145" i="42"/>
  <c r="E163" i="42"/>
  <c r="E149" i="42"/>
  <c r="E159" i="42"/>
  <c r="E152" i="42"/>
  <c r="E162" i="42"/>
  <c r="E158" i="42"/>
  <c r="E156" i="42"/>
  <c r="E150" i="42"/>
  <c r="E160" i="42"/>
  <c r="G51" i="42"/>
  <c r="G46" i="42"/>
  <c r="B34" i="42"/>
  <c r="G50" i="42"/>
  <c r="G45" i="42"/>
  <c r="G49" i="42"/>
  <c r="G48" i="42"/>
  <c r="G47" i="42"/>
  <c r="G44" i="42"/>
  <c r="G39" i="42"/>
  <c r="G43" i="42"/>
  <c r="G37" i="42"/>
  <c r="G42" i="42"/>
  <c r="G41" i="42"/>
  <c r="G40" i="42"/>
  <c r="G38" i="42"/>
  <c r="G73" i="41"/>
  <c r="G68" i="41"/>
  <c r="G67" i="41"/>
  <c r="G62" i="41"/>
  <c r="G59" i="41"/>
  <c r="G72" i="41"/>
  <c r="G71" i="41"/>
  <c r="G65" i="41"/>
  <c r="G70" i="41"/>
  <c r="B56" i="41"/>
  <c r="G69" i="41"/>
  <c r="G66" i="41"/>
  <c r="G64" i="41"/>
  <c r="G63" i="41"/>
  <c r="G61" i="41"/>
  <c r="G60" i="41"/>
  <c r="G38" i="41"/>
  <c r="G48" i="41"/>
  <c r="G39" i="41"/>
  <c r="G37" i="41"/>
  <c r="B34" i="41"/>
  <c r="G51" i="41"/>
  <c r="G40" i="41"/>
  <c r="G50" i="41"/>
  <c r="G49" i="41"/>
  <c r="G47" i="41"/>
  <c r="G46" i="41"/>
  <c r="G43" i="41"/>
  <c r="G45" i="41"/>
  <c r="G44" i="41"/>
  <c r="G42" i="41"/>
  <c r="G41" i="41"/>
  <c r="E105" i="41"/>
  <c r="E101" i="41"/>
  <c r="E100" i="41"/>
  <c r="E99" i="41"/>
  <c r="E106" i="41"/>
  <c r="E107" i="41"/>
  <c r="E98" i="41"/>
  <c r="B95" i="41"/>
  <c r="E103" i="41"/>
  <c r="E104" i="41"/>
  <c r="E102" i="41"/>
  <c r="B207" i="41"/>
  <c r="C211" i="41"/>
  <c r="C210" i="41"/>
  <c r="C212" i="41"/>
  <c r="C213" i="41"/>
  <c r="C214" i="41"/>
  <c r="C215" i="41"/>
  <c r="C216" i="41"/>
  <c r="C217" i="41"/>
  <c r="C218" i="41"/>
  <c r="C219" i="41"/>
  <c r="I179" i="41"/>
  <c r="I172" i="41"/>
  <c r="I178" i="41"/>
  <c r="I177" i="41"/>
  <c r="I174" i="41"/>
  <c r="I173" i="41"/>
  <c r="I176" i="41"/>
  <c r="I175" i="41"/>
  <c r="B169" i="41"/>
  <c r="B78" i="41"/>
  <c r="C81" i="41"/>
  <c r="H17" i="41" s="1"/>
  <c r="C83" i="41"/>
  <c r="H19" i="41" s="1"/>
  <c r="C84" i="41"/>
  <c r="C85" i="41"/>
  <c r="C86" i="41"/>
  <c r="C87" i="41"/>
  <c r="C88" i="41"/>
  <c r="C89" i="41"/>
  <c r="C90" i="41"/>
  <c r="F198" i="41"/>
  <c r="F201" i="41"/>
  <c r="B184" i="41"/>
  <c r="F202" i="41"/>
  <c r="F191" i="41"/>
  <c r="F195" i="41"/>
  <c r="F200" i="41"/>
  <c r="F193" i="41"/>
  <c r="F188" i="41"/>
  <c r="F199" i="41"/>
  <c r="F190" i="41"/>
  <c r="F192" i="41"/>
  <c r="F189" i="41"/>
  <c r="F196" i="41"/>
  <c r="F187" i="41"/>
  <c r="F197" i="41"/>
  <c r="F194" i="41"/>
  <c r="E160" i="41"/>
  <c r="E164" i="41"/>
  <c r="E150" i="41"/>
  <c r="E156" i="41"/>
  <c r="E162" i="41"/>
  <c r="E148" i="41"/>
  <c r="E157" i="41"/>
  <c r="E154" i="41"/>
  <c r="E159" i="41"/>
  <c r="E155" i="41"/>
  <c r="E151" i="41"/>
  <c r="E161" i="41"/>
  <c r="E158" i="41"/>
  <c r="E149" i="41"/>
  <c r="E152" i="41"/>
  <c r="E163" i="41"/>
  <c r="E153" i="41"/>
  <c r="B145" i="41"/>
  <c r="E140" i="41"/>
  <c r="B129" i="41"/>
  <c r="E132" i="41"/>
  <c r="E133" i="41"/>
  <c r="E134" i="41"/>
  <c r="E136" i="41"/>
  <c r="E137" i="41"/>
  <c r="E135" i="41"/>
  <c r="E138" i="41"/>
  <c r="E139" i="41"/>
  <c r="E123" i="41"/>
  <c r="E120" i="41"/>
  <c r="E122" i="41"/>
  <c r="E115" i="41"/>
  <c r="B112" i="41"/>
  <c r="E121" i="41"/>
  <c r="E117" i="41"/>
  <c r="E119" i="41"/>
  <c r="E118" i="41"/>
  <c r="E124" i="41"/>
  <c r="E116" i="41"/>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E140" i="37"/>
  <c r="E139" i="37"/>
  <c r="E138" i="37"/>
  <c r="E137" i="37"/>
  <c r="E136" i="37"/>
  <c r="E135" i="37"/>
  <c r="E134" i="37"/>
  <c r="E133" i="37"/>
  <c r="E132" i="37"/>
  <c r="B129" i="37"/>
  <c r="E105" i="37"/>
  <c r="E104" i="37"/>
  <c r="E103" i="37"/>
  <c r="E102" i="37"/>
  <c r="E101" i="37"/>
  <c r="E100" i="37"/>
  <c r="E107" i="37"/>
  <c r="E99" i="37"/>
  <c r="E106" i="37"/>
  <c r="E98" i="37"/>
  <c r="B95"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B78" i="37"/>
  <c r="C81" i="37"/>
  <c r="C83" i="37"/>
  <c r="C84" i="37"/>
  <c r="C85" i="37"/>
  <c r="C86" i="37"/>
  <c r="C87" i="37"/>
  <c r="C88" i="37"/>
  <c r="C89" i="37"/>
  <c r="C90" i="37"/>
  <c r="G68" i="37"/>
  <c r="G67" i="37"/>
  <c r="G66" i="37"/>
  <c r="G65" i="37"/>
  <c r="G64" i="37"/>
  <c r="G63" i="37"/>
  <c r="G62" i="37"/>
  <c r="G61" i="37"/>
  <c r="G60" i="37"/>
  <c r="G59" i="37"/>
  <c r="B56" i="37"/>
  <c r="G73" i="37"/>
  <c r="G72" i="37"/>
  <c r="G71" i="37"/>
  <c r="G70" i="37"/>
  <c r="G69" i="37"/>
  <c r="B207" i="37"/>
  <c r="C211" i="37"/>
  <c r="C210" i="37"/>
  <c r="C212" i="37"/>
  <c r="C213" i="37"/>
  <c r="C214" i="37"/>
  <c r="C215" i="37"/>
  <c r="C216" i="37"/>
  <c r="C217" i="37"/>
  <c r="C218" i="37"/>
  <c r="C219" i="37"/>
  <c r="B11" i="36"/>
  <c r="B11" i="1"/>
  <c r="I178" i="36"/>
  <c r="I179" i="36"/>
  <c r="I177" i="36"/>
  <c r="I176" i="36"/>
  <c r="I175" i="36"/>
  <c r="I174" i="36"/>
  <c r="I173" i="36"/>
  <c r="I172" i="36"/>
  <c r="B169" i="36"/>
  <c r="G51" i="36"/>
  <c r="G47" i="36"/>
  <c r="G50" i="36"/>
  <c r="G43" i="36"/>
  <c r="G49" i="36"/>
  <c r="G46" i="36"/>
  <c r="G45" i="36"/>
  <c r="G48" i="36"/>
  <c r="G44" i="36"/>
  <c r="G42" i="36"/>
  <c r="G41" i="36"/>
  <c r="G40" i="36"/>
  <c r="G39" i="36"/>
  <c r="G38" i="36"/>
  <c r="G37" i="36"/>
  <c r="D17" i="36" s="1"/>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D20" i="36" s="1"/>
  <c r="F189" i="36"/>
  <c r="F188" i="36"/>
  <c r="F201" i="36"/>
  <c r="F187" i="36"/>
  <c r="F202" i="36"/>
  <c r="B184" i="36"/>
  <c r="F197" i="36"/>
  <c r="F200" i="36"/>
  <c r="F199" i="36"/>
  <c r="F198" i="36"/>
  <c r="F196" i="36"/>
  <c r="F195" i="36"/>
  <c r="F194" i="36"/>
  <c r="F193" i="36"/>
  <c r="F192" i="36"/>
  <c r="F191" i="36"/>
  <c r="F190" i="36"/>
  <c r="E118" i="36"/>
  <c r="E117" i="36"/>
  <c r="E124" i="36"/>
  <c r="E116" i="36"/>
  <c r="E123" i="36"/>
  <c r="E115" i="36"/>
  <c r="E122" i="36"/>
  <c r="B112" i="36"/>
  <c r="E121" i="36"/>
  <c r="E120" i="36"/>
  <c r="E119" i="36"/>
  <c r="B78" i="36"/>
  <c r="C81" i="36"/>
  <c r="C83" i="36"/>
  <c r="C84" i="36"/>
  <c r="C85" i="36"/>
  <c r="C86" i="36"/>
  <c r="C87" i="36"/>
  <c r="C88" i="36"/>
  <c r="C89" i="36"/>
  <c r="C90" i="36"/>
  <c r="G70" i="36"/>
  <c r="G69" i="36"/>
  <c r="G64" i="36"/>
  <c r="G68" i="36"/>
  <c r="G66" i="36"/>
  <c r="G67" i="36"/>
  <c r="G65" i="36"/>
  <c r="G63" i="36"/>
  <c r="G61" i="36"/>
  <c r="G60" i="36"/>
  <c r="B56" i="36"/>
  <c r="G62" i="36"/>
  <c r="G59" i="36"/>
  <c r="G73" i="36"/>
  <c r="G72" i="36"/>
  <c r="G71" i="36"/>
  <c r="B207" i="36"/>
  <c r="C210" i="36"/>
  <c r="C212" i="36"/>
  <c r="C213" i="36"/>
  <c r="C214" i="36"/>
  <c r="C215" i="36"/>
  <c r="C216" i="36"/>
  <c r="C217" i="36"/>
  <c r="C218" i="36"/>
  <c r="C219" i="36"/>
  <c r="D25" i="36"/>
  <c r="D19" i="37"/>
  <c r="H18" i="37"/>
  <c r="H18" i="41"/>
  <c r="H27" i="41" s="1"/>
  <c r="D19" i="41"/>
  <c r="H18" i="50"/>
  <c r="D19" i="50"/>
  <c r="H18" i="49"/>
  <c r="H27" i="49" s="1"/>
  <c r="D19" i="49"/>
  <c r="H18" i="45"/>
  <c r="D19" i="45"/>
  <c r="H18" i="42"/>
  <c r="H27" i="42" s="1"/>
  <c r="D19" i="42"/>
  <c r="H18" i="51"/>
  <c r="H27" i="51" s="1"/>
  <c r="D19" i="51"/>
  <c r="D26" i="36"/>
  <c r="C220" i="36"/>
  <c r="H18" i="53"/>
  <c r="C91" i="53"/>
  <c r="V24" i="10"/>
  <c r="H18" i="52"/>
  <c r="U24" i="10"/>
  <c r="C91" i="52"/>
  <c r="O24" i="10"/>
  <c r="C91" i="46"/>
  <c r="R24" i="10"/>
  <c r="C91" i="49"/>
  <c r="H24" i="10"/>
  <c r="C91" i="42"/>
  <c r="H18" i="54"/>
  <c r="W24" i="10"/>
  <c r="C91" i="54"/>
  <c r="H18" i="40"/>
  <c r="C91" i="40"/>
  <c r="L24" i="10"/>
  <c r="H18" i="47"/>
  <c r="C91" i="47"/>
  <c r="P24" i="10"/>
  <c r="N24" i="10"/>
  <c r="C91" i="45"/>
  <c r="C91" i="51"/>
  <c r="T24" i="10"/>
  <c r="C91" i="39"/>
  <c r="K24" i="10"/>
  <c r="S24" i="10"/>
  <c r="C91" i="50"/>
  <c r="H18" i="38"/>
  <c r="C91" i="38"/>
  <c r="M24" i="10"/>
  <c r="Q24" i="10"/>
  <c r="C91" i="48"/>
  <c r="C91" i="37"/>
  <c r="F24" i="10"/>
  <c r="H18" i="43"/>
  <c r="I24" i="10"/>
  <c r="C91" i="43"/>
  <c r="H18" i="48"/>
  <c r="H18" i="44"/>
  <c r="J24" i="10"/>
  <c r="C91" i="44"/>
  <c r="C91" i="41"/>
  <c r="G24" i="10"/>
  <c r="H18" i="46"/>
  <c r="C7"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4" i="3"/>
  <c r="B8" i="10"/>
  <c r="B9" i="10"/>
  <c r="B10" i="10"/>
  <c r="B11" i="10"/>
  <c r="B12" i="10"/>
  <c r="D19" i="43" l="1"/>
  <c r="D19" i="44"/>
  <c r="H17" i="39"/>
  <c r="H27" i="39" s="1"/>
  <c r="D19" i="39"/>
  <c r="D19" i="40"/>
  <c r="D19" i="38"/>
  <c r="H17" i="46"/>
  <c r="H27" i="46" s="1"/>
  <c r="D19" i="46"/>
  <c r="D19" i="47"/>
  <c r="D19" i="48"/>
  <c r="D19" i="52"/>
  <c r="D19" i="53"/>
  <c r="D19" i="54"/>
  <c r="W31" i="10"/>
  <c r="C220" i="54"/>
  <c r="H19" i="54"/>
  <c r="H17" i="54"/>
  <c r="D17" i="54"/>
  <c r="W22" i="10"/>
  <c r="G52" i="54"/>
  <c r="W26" i="10"/>
  <c r="E125" i="54"/>
  <c r="E165" i="54"/>
  <c r="W28" i="10"/>
  <c r="D23" i="54"/>
  <c r="G74" i="54"/>
  <c r="W23" i="10"/>
  <c r="W30" i="10"/>
  <c r="F203" i="54"/>
  <c r="D25" i="54"/>
  <c r="D22" i="54"/>
  <c r="W27" i="10"/>
  <c r="E141" i="54"/>
  <c r="D20" i="54"/>
  <c r="W25" i="10"/>
  <c r="E108" i="54"/>
  <c r="W29" i="10"/>
  <c r="I180" i="54"/>
  <c r="D24" i="54"/>
  <c r="C220" i="53"/>
  <c r="V31" i="10"/>
  <c r="H19" i="53"/>
  <c r="H17" i="53"/>
  <c r="H27" i="53" s="1"/>
  <c r="V28" i="10"/>
  <c r="E165" i="53"/>
  <c r="D23" i="53"/>
  <c r="F203" i="53"/>
  <c r="V30" i="10"/>
  <c r="D25" i="53"/>
  <c r="D17" i="53"/>
  <c r="G52" i="53"/>
  <c r="V22" i="10"/>
  <c r="G74" i="53"/>
  <c r="V23" i="10"/>
  <c r="E141" i="53"/>
  <c r="V27" i="10"/>
  <c r="D20" i="53"/>
  <c r="E108" i="53"/>
  <c r="V25" i="10"/>
  <c r="V26" i="10"/>
  <c r="E125" i="53"/>
  <c r="V29" i="10"/>
  <c r="I180" i="53"/>
  <c r="D24" i="53"/>
  <c r="C220" i="52"/>
  <c r="U31" i="10"/>
  <c r="G74" i="52"/>
  <c r="U23" i="10"/>
  <c r="E165" i="52"/>
  <c r="U28" i="10"/>
  <c r="D23" i="52"/>
  <c r="H19" i="52"/>
  <c r="H17" i="52"/>
  <c r="D17" i="52"/>
  <c r="G52" i="52"/>
  <c r="U22" i="10"/>
  <c r="E125" i="52"/>
  <c r="U26" i="10"/>
  <c r="D20" i="52"/>
  <c r="U25" i="10"/>
  <c r="E108" i="52"/>
  <c r="U30" i="10"/>
  <c r="F203" i="52"/>
  <c r="D25" i="52"/>
  <c r="U27" i="10"/>
  <c r="E141" i="52"/>
  <c r="U29" i="10"/>
  <c r="I180" i="52"/>
  <c r="D24" i="52"/>
  <c r="D20" i="51"/>
  <c r="T25" i="10"/>
  <c r="E108" i="51"/>
  <c r="D17" i="51"/>
  <c r="G52" i="51"/>
  <c r="T22" i="10"/>
  <c r="G74" i="51"/>
  <c r="T23" i="10"/>
  <c r="E141" i="51"/>
  <c r="T27" i="10"/>
  <c r="E125" i="51"/>
  <c r="T26" i="10"/>
  <c r="T28" i="10"/>
  <c r="E165" i="51"/>
  <c r="D23" i="51"/>
  <c r="T30" i="10"/>
  <c r="F203" i="51"/>
  <c r="D25" i="51"/>
  <c r="T29" i="10"/>
  <c r="I180" i="51"/>
  <c r="D24" i="51"/>
  <c r="C220" i="51"/>
  <c r="T31" i="10"/>
  <c r="S28" i="10"/>
  <c r="E165" i="50"/>
  <c r="D23" i="50"/>
  <c r="G74" i="50"/>
  <c r="S23" i="10"/>
  <c r="S26" i="10"/>
  <c r="E125" i="50"/>
  <c r="D17" i="50"/>
  <c r="S22" i="10"/>
  <c r="G52" i="50"/>
  <c r="D20" i="50"/>
  <c r="S25" i="10"/>
  <c r="E108" i="50"/>
  <c r="C220" i="50"/>
  <c r="S31" i="10"/>
  <c r="S29" i="10"/>
  <c r="I180" i="50"/>
  <c r="D24" i="50"/>
  <c r="S27" i="10"/>
  <c r="E141" i="50"/>
  <c r="S30" i="10"/>
  <c r="F203" i="50"/>
  <c r="D25" i="50"/>
  <c r="H19" i="50"/>
  <c r="H17" i="50"/>
  <c r="H27" i="50" s="1"/>
  <c r="R29" i="10"/>
  <c r="I180" i="49"/>
  <c r="D24" i="49"/>
  <c r="D20" i="49"/>
  <c r="E108" i="49"/>
  <c r="R25" i="10"/>
  <c r="F203" i="49"/>
  <c r="R30" i="10"/>
  <c r="D25" i="49"/>
  <c r="R27" i="10"/>
  <c r="E141" i="49"/>
  <c r="R26" i="10"/>
  <c r="E125" i="49"/>
  <c r="R23" i="10"/>
  <c r="G74" i="49"/>
  <c r="D17" i="49"/>
  <c r="R22" i="10"/>
  <c r="G52" i="49"/>
  <c r="R28" i="10"/>
  <c r="E165" i="49"/>
  <c r="D23" i="49"/>
  <c r="R31" i="10"/>
  <c r="C220" i="49"/>
  <c r="F203" i="48"/>
  <c r="Q30" i="10"/>
  <c r="D25" i="48"/>
  <c r="Q25" i="10"/>
  <c r="E108" i="48"/>
  <c r="G74" i="48"/>
  <c r="Q23" i="10"/>
  <c r="E125" i="48"/>
  <c r="Q26" i="10"/>
  <c r="Q27" i="10"/>
  <c r="E141" i="48"/>
  <c r="G52" i="48"/>
  <c r="D17" i="48"/>
  <c r="Q22" i="10"/>
  <c r="Q29" i="10"/>
  <c r="I180" i="48"/>
  <c r="D24" i="48"/>
  <c r="C220" i="48"/>
  <c r="Q31" i="10"/>
  <c r="Q28" i="10"/>
  <c r="E165" i="48"/>
  <c r="D23" i="48"/>
  <c r="H19" i="48"/>
  <c r="H17" i="48"/>
  <c r="P31" i="10"/>
  <c r="C220" i="47"/>
  <c r="G74" i="47"/>
  <c r="P23" i="10"/>
  <c r="P30" i="10"/>
  <c r="F203" i="47"/>
  <c r="D25" i="47"/>
  <c r="E108" i="47"/>
  <c r="D20" i="47"/>
  <c r="P25" i="10"/>
  <c r="D17" i="47"/>
  <c r="P22" i="10"/>
  <c r="G52" i="47"/>
  <c r="H19" i="47"/>
  <c r="H17" i="47"/>
  <c r="H27" i="47" s="1"/>
  <c r="E165" i="47"/>
  <c r="P28" i="10"/>
  <c r="D23" i="47"/>
  <c r="P26" i="10"/>
  <c r="E125" i="47"/>
  <c r="P27" i="10"/>
  <c r="E141" i="47"/>
  <c r="P29" i="10"/>
  <c r="I180" i="47"/>
  <c r="D24" i="47"/>
  <c r="O30" i="10"/>
  <c r="F203" i="46"/>
  <c r="D25" i="46"/>
  <c r="O25" i="10"/>
  <c r="E108" i="46"/>
  <c r="D20" i="46"/>
  <c r="O27" i="10"/>
  <c r="E141" i="46"/>
  <c r="O23" i="10"/>
  <c r="G74" i="46"/>
  <c r="C220" i="46"/>
  <c r="O31" i="10"/>
  <c r="O29" i="10"/>
  <c r="I180" i="46"/>
  <c r="D24" i="46"/>
  <c r="D17" i="46"/>
  <c r="O22" i="10"/>
  <c r="G52" i="46"/>
  <c r="O28" i="10"/>
  <c r="E165" i="46"/>
  <c r="D23" i="46"/>
  <c r="O26" i="10"/>
  <c r="E125" i="46"/>
  <c r="N30" i="10"/>
  <c r="F203" i="45"/>
  <c r="D25" i="45"/>
  <c r="E141" i="45"/>
  <c r="N27" i="10"/>
  <c r="N29" i="10"/>
  <c r="I180" i="45"/>
  <c r="D24" i="45"/>
  <c r="C220" i="45"/>
  <c r="N31" i="10"/>
  <c r="D20" i="45"/>
  <c r="E108" i="45"/>
  <c r="N25" i="10"/>
  <c r="N23" i="10"/>
  <c r="G74" i="45"/>
  <c r="D17" i="45"/>
  <c r="N22" i="10"/>
  <c r="G52" i="45"/>
  <c r="N28" i="10"/>
  <c r="E165" i="45"/>
  <c r="D23" i="45"/>
  <c r="N26" i="10"/>
  <c r="E125" i="45"/>
  <c r="H19" i="45"/>
  <c r="H17" i="45"/>
  <c r="H27" i="45" s="1"/>
  <c r="C220" i="38"/>
  <c r="M31" i="10"/>
  <c r="D20" i="38"/>
  <c r="M25" i="10"/>
  <c r="E108" i="38"/>
  <c r="D17" i="38"/>
  <c r="M22" i="10"/>
  <c r="G52" i="38"/>
  <c r="M23" i="10"/>
  <c r="G74" i="38"/>
  <c r="M26" i="10"/>
  <c r="E125" i="38"/>
  <c r="M28" i="10"/>
  <c r="E165" i="38"/>
  <c r="D23" i="38"/>
  <c r="H19" i="38"/>
  <c r="H17" i="38"/>
  <c r="M30" i="10"/>
  <c r="F203" i="38"/>
  <c r="D25" i="38"/>
  <c r="M27" i="10"/>
  <c r="E141" i="38"/>
  <c r="M29" i="10"/>
  <c r="I180" i="38"/>
  <c r="D24" i="38"/>
  <c r="L31" i="10"/>
  <c r="C220" i="40"/>
  <c r="G74" i="40"/>
  <c r="L23" i="10"/>
  <c r="D20" i="40"/>
  <c r="L25" i="10"/>
  <c r="E108" i="40"/>
  <c r="D17" i="40"/>
  <c r="L22" i="10"/>
  <c r="G52" i="40"/>
  <c r="L26" i="10"/>
  <c r="E125" i="40"/>
  <c r="L28" i="10"/>
  <c r="E165" i="40"/>
  <c r="D23" i="40"/>
  <c r="H19" i="40"/>
  <c r="H17" i="40"/>
  <c r="H27" i="40" s="1"/>
  <c r="L30" i="10"/>
  <c r="F203" i="40"/>
  <c r="D25" i="40"/>
  <c r="L27" i="10"/>
  <c r="E141" i="40"/>
  <c r="L29" i="10"/>
  <c r="I180" i="40"/>
  <c r="D24" i="40"/>
  <c r="D20" i="39"/>
  <c r="K25" i="10"/>
  <c r="E108" i="39"/>
  <c r="E141" i="39"/>
  <c r="K27" i="10"/>
  <c r="D17" i="39"/>
  <c r="K22" i="10"/>
  <c r="G52" i="39"/>
  <c r="K23" i="10"/>
  <c r="G74" i="39"/>
  <c r="K26" i="10"/>
  <c r="E125" i="39"/>
  <c r="K28" i="10"/>
  <c r="E165" i="39"/>
  <c r="D23" i="39"/>
  <c r="K30" i="10"/>
  <c r="F203" i="39"/>
  <c r="D25" i="39"/>
  <c r="K29" i="10"/>
  <c r="I180" i="39"/>
  <c r="D24" i="39"/>
  <c r="C220" i="39"/>
  <c r="K31" i="10"/>
  <c r="C220" i="44"/>
  <c r="J31" i="10"/>
  <c r="E165" i="44"/>
  <c r="J28" i="10"/>
  <c r="D23" i="44"/>
  <c r="H19" i="44"/>
  <c r="H17" i="44"/>
  <c r="H27" i="44" s="1"/>
  <c r="F203" i="44"/>
  <c r="J30" i="10"/>
  <c r="D25" i="44"/>
  <c r="G52" i="44"/>
  <c r="D17" i="44"/>
  <c r="J22" i="10"/>
  <c r="J26" i="10"/>
  <c r="E125" i="44"/>
  <c r="G74" i="44"/>
  <c r="J23" i="10"/>
  <c r="D20" i="44"/>
  <c r="J25" i="10"/>
  <c r="E108" i="44"/>
  <c r="J27" i="10"/>
  <c r="E141" i="44"/>
  <c r="J29" i="10"/>
  <c r="I180" i="44"/>
  <c r="D24" i="44"/>
  <c r="C220" i="43"/>
  <c r="I31" i="10"/>
  <c r="G74" i="43"/>
  <c r="I23" i="10"/>
  <c r="I27" i="10"/>
  <c r="E141" i="43"/>
  <c r="D20" i="43"/>
  <c r="I25" i="10"/>
  <c r="E108" i="43"/>
  <c r="I30" i="10"/>
  <c r="F203" i="43"/>
  <c r="D25" i="43"/>
  <c r="H19" i="43"/>
  <c r="H17" i="43"/>
  <c r="H27" i="43" s="1"/>
  <c r="I26" i="10"/>
  <c r="E125" i="43"/>
  <c r="E165" i="43"/>
  <c r="I28" i="10"/>
  <c r="D23" i="43"/>
  <c r="I22" i="10"/>
  <c r="D17" i="43"/>
  <c r="G52" i="43"/>
  <c r="I29" i="10"/>
  <c r="I180" i="43"/>
  <c r="D24" i="43"/>
  <c r="D17" i="42"/>
  <c r="H22" i="10"/>
  <c r="G52" i="42"/>
  <c r="H28" i="10"/>
  <c r="E165" i="42"/>
  <c r="D23" i="42"/>
  <c r="G74" i="42"/>
  <c r="H23" i="10"/>
  <c r="H26" i="10"/>
  <c r="E125" i="42"/>
  <c r="H30" i="10"/>
  <c r="F203" i="42"/>
  <c r="D25" i="42"/>
  <c r="H27" i="10"/>
  <c r="E141" i="42"/>
  <c r="H29" i="10"/>
  <c r="I180" i="42"/>
  <c r="D24" i="42"/>
  <c r="H31" i="10"/>
  <c r="C220" i="42"/>
  <c r="D20" i="42"/>
  <c r="H25" i="10"/>
  <c r="E108" i="42"/>
  <c r="G26" i="10"/>
  <c r="E125" i="41"/>
  <c r="G27" i="10"/>
  <c r="E141" i="41"/>
  <c r="G28" i="10"/>
  <c r="E165" i="41"/>
  <c r="D23" i="41"/>
  <c r="F203" i="41"/>
  <c r="G30" i="10"/>
  <c r="D25" i="41"/>
  <c r="G29" i="10"/>
  <c r="I180" i="41"/>
  <c r="D24" i="41"/>
  <c r="C220" i="41"/>
  <c r="G31" i="10"/>
  <c r="D20" i="41"/>
  <c r="G25" i="10"/>
  <c r="E108" i="41"/>
  <c r="D17" i="41"/>
  <c r="D27" i="41" s="1"/>
  <c r="G22" i="10"/>
  <c r="G52" i="41"/>
  <c r="G74" i="41"/>
  <c r="G23" i="10"/>
  <c r="F31" i="10"/>
  <c r="C220" i="37"/>
  <c r="F23" i="10"/>
  <c r="G74" i="37"/>
  <c r="H19" i="37"/>
  <c r="H17" i="37"/>
  <c r="H27" i="37" s="1"/>
  <c r="F26" i="10"/>
  <c r="E125" i="37"/>
  <c r="F28" i="10"/>
  <c r="E165" i="37"/>
  <c r="D23" i="37"/>
  <c r="F30" i="10"/>
  <c r="F203" i="37"/>
  <c r="D25" i="37"/>
  <c r="D20" i="37"/>
  <c r="F25" i="10"/>
  <c r="E108" i="37"/>
  <c r="D22" i="37"/>
  <c r="F27" i="10"/>
  <c r="E141" i="37"/>
  <c r="F29" i="10"/>
  <c r="I180" i="37"/>
  <c r="D24" i="37"/>
  <c r="D17" i="37"/>
  <c r="D27" i="37" s="1"/>
  <c r="C237" i="37" s="1"/>
  <c r="F22" i="10"/>
  <c r="G52" i="37"/>
  <c r="E31" i="10"/>
  <c r="E23" i="10"/>
  <c r="G74" i="36"/>
  <c r="H19" i="36"/>
  <c r="H17" i="36"/>
  <c r="E26" i="10"/>
  <c r="E125" i="36"/>
  <c r="E30" i="10"/>
  <c r="F203" i="36"/>
  <c r="E25" i="10"/>
  <c r="E108" i="36"/>
  <c r="E27" i="10"/>
  <c r="E141" i="36"/>
  <c r="E28" i="10"/>
  <c r="E165" i="36"/>
  <c r="D23" i="36"/>
  <c r="C82" i="36"/>
  <c r="E22" i="10"/>
  <c r="G52" i="36"/>
  <c r="E29" i="10"/>
  <c r="I180" i="36"/>
  <c r="D24" i="36"/>
  <c r="L12" i="10"/>
  <c r="K12" i="10"/>
  <c r="J12" i="10"/>
  <c r="I12" i="10"/>
  <c r="H12" i="10"/>
  <c r="G12" i="10"/>
  <c r="F12" i="10"/>
  <c r="W12" i="10"/>
  <c r="V12" i="10"/>
  <c r="U12" i="10"/>
  <c r="T12" i="10"/>
  <c r="S12" i="10"/>
  <c r="R12" i="10"/>
  <c r="Q12" i="10"/>
  <c r="P12" i="10"/>
  <c r="O12" i="10"/>
  <c r="N12" i="10"/>
  <c r="M12" i="10"/>
  <c r="E12" i="10"/>
  <c r="D12" i="10"/>
  <c r="L11" i="10"/>
  <c r="K11" i="10"/>
  <c r="J11" i="10"/>
  <c r="I11" i="10"/>
  <c r="H11" i="10"/>
  <c r="G11" i="10"/>
  <c r="F11" i="10"/>
  <c r="W11" i="10"/>
  <c r="V11" i="10"/>
  <c r="U11" i="10"/>
  <c r="T11" i="10"/>
  <c r="S11" i="10"/>
  <c r="R11" i="10"/>
  <c r="Q11" i="10"/>
  <c r="P11" i="10"/>
  <c r="O11" i="10"/>
  <c r="N11" i="10"/>
  <c r="M11" i="10"/>
  <c r="E11" i="10"/>
  <c r="D11" i="10"/>
  <c r="L10" i="10"/>
  <c r="K10" i="10"/>
  <c r="J10" i="10"/>
  <c r="I10" i="10"/>
  <c r="H10" i="10"/>
  <c r="G10" i="10"/>
  <c r="F10" i="10"/>
  <c r="W10" i="10"/>
  <c r="V10" i="10"/>
  <c r="U10" i="10"/>
  <c r="T10" i="10"/>
  <c r="S10" i="10"/>
  <c r="R10" i="10"/>
  <c r="Q10" i="10"/>
  <c r="P10" i="10"/>
  <c r="O10" i="10"/>
  <c r="N10" i="10"/>
  <c r="M10" i="10"/>
  <c r="E10" i="10"/>
  <c r="D10" i="10"/>
  <c r="F12" i="14"/>
  <c r="L9" i="10"/>
  <c r="K9" i="10"/>
  <c r="J9" i="10"/>
  <c r="I9" i="10"/>
  <c r="H9" i="10"/>
  <c r="G9" i="10"/>
  <c r="F9" i="10"/>
  <c r="W9" i="10"/>
  <c r="V9" i="10"/>
  <c r="U9" i="10"/>
  <c r="T9" i="10"/>
  <c r="S9" i="10"/>
  <c r="R9" i="10"/>
  <c r="Q9" i="10"/>
  <c r="P9" i="10"/>
  <c r="O9" i="10"/>
  <c r="N9" i="10"/>
  <c r="M9" i="10"/>
  <c r="E9" i="10"/>
  <c r="L8" i="10"/>
  <c r="K8" i="10"/>
  <c r="J8" i="10"/>
  <c r="I8" i="10"/>
  <c r="H8" i="10"/>
  <c r="G8" i="10"/>
  <c r="F8" i="10"/>
  <c r="W8" i="10"/>
  <c r="V8" i="10"/>
  <c r="U8" i="10"/>
  <c r="T8" i="10"/>
  <c r="S8" i="10"/>
  <c r="R8" i="10"/>
  <c r="Q8" i="10"/>
  <c r="P8" i="10"/>
  <c r="O8" i="10"/>
  <c r="N8" i="10"/>
  <c r="M8" i="10"/>
  <c r="E8" i="10"/>
  <c r="G12" i="14"/>
  <c r="C237" i="41"/>
  <c r="D230" i="41" s="1"/>
  <c r="H27" i="54"/>
  <c r="D234" i="37"/>
  <c r="C239" i="37"/>
  <c r="C29" i="37" s="1"/>
  <c r="D233" i="37"/>
  <c r="D231" i="37"/>
  <c r="D230" i="37"/>
  <c r="D235" i="37"/>
  <c r="D232" i="37"/>
  <c r="H27" i="48"/>
  <c r="H27" i="38"/>
  <c r="H27" i="52"/>
  <c r="A111" i="1"/>
  <c r="B112" i="1" s="1"/>
  <c r="C12" i="10"/>
  <c r="C11" i="10"/>
  <c r="F24" i="1"/>
  <c r="H24" i="1" s="1"/>
  <c r="F23" i="1"/>
  <c r="H23" i="1" s="1"/>
  <c r="F17" i="1"/>
  <c r="F25" i="1"/>
  <c r="H25" i="1" s="1"/>
  <c r="F18" i="1"/>
  <c r="F26" i="1"/>
  <c r="H26" i="1" s="1"/>
  <c r="F19" i="1"/>
  <c r="F20" i="1"/>
  <c r="F21" i="1"/>
  <c r="H21" i="1" s="1"/>
  <c r="F22" i="1"/>
  <c r="H22" i="1" s="1"/>
  <c r="A94" i="1"/>
  <c r="A144" i="1"/>
  <c r="A128" i="1"/>
  <c r="A168" i="1"/>
  <c r="A77" i="1"/>
  <c r="A55" i="1"/>
  <c r="A206" i="1"/>
  <c r="A33" i="1"/>
  <c r="B13" i="10"/>
  <c r="B6" i="10"/>
  <c r="B14" i="10"/>
  <c r="B7" i="10"/>
  <c r="W7" i="10" s="1"/>
  <c r="B15" i="10"/>
  <c r="D27" i="54" l="1"/>
  <c r="D27" i="53"/>
  <c r="D27" i="52"/>
  <c r="D27" i="51"/>
  <c r="D27" i="50"/>
  <c r="D27" i="49"/>
  <c r="D27" i="48"/>
  <c r="D27" i="47"/>
  <c r="D27" i="46"/>
  <c r="D27" i="45"/>
  <c r="D27" i="38"/>
  <c r="D27" i="40"/>
  <c r="D27" i="39"/>
  <c r="D27" i="44"/>
  <c r="D27" i="43"/>
  <c r="D27" i="42"/>
  <c r="D19" i="36"/>
  <c r="D27" i="36" s="1"/>
  <c r="H18" i="36"/>
  <c r="H27" i="36" s="1"/>
  <c r="C91" i="36"/>
  <c r="E24"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L13" i="10"/>
  <c r="K13" i="10"/>
  <c r="J13" i="10"/>
  <c r="I13" i="10"/>
  <c r="H13" i="10"/>
  <c r="G13" i="10"/>
  <c r="F13" i="10"/>
  <c r="W13" i="10"/>
  <c r="V13" i="10"/>
  <c r="U13" i="10"/>
  <c r="T13" i="10"/>
  <c r="S13" i="10"/>
  <c r="R13" i="10"/>
  <c r="Q13" i="10"/>
  <c r="P13" i="10"/>
  <c r="O13" i="10"/>
  <c r="N13" i="10"/>
  <c r="M13" i="10"/>
  <c r="E13" i="10"/>
  <c r="D13" i="10"/>
  <c r="D232" i="41"/>
  <c r="C239" i="41"/>
  <c r="C29" i="41" s="1"/>
  <c r="D234" i="41"/>
  <c r="D235" i="41"/>
  <c r="D231" i="41"/>
  <c r="G6" i="10"/>
  <c r="P6" i="10"/>
  <c r="R6" i="10"/>
  <c r="U6" i="10"/>
  <c r="M6" i="10"/>
  <c r="F6" i="10"/>
  <c r="I6" i="10"/>
  <c r="H6" i="10"/>
  <c r="N6" i="10"/>
  <c r="Q6" i="10"/>
  <c r="W6" i="10"/>
  <c r="E6" i="10"/>
  <c r="L6" i="10"/>
  <c r="O6" i="10"/>
  <c r="S6" i="10"/>
  <c r="T6" i="10"/>
  <c r="J6" i="10"/>
  <c r="V6" i="10"/>
  <c r="K6" i="10"/>
  <c r="M7" i="10"/>
  <c r="D233" i="41"/>
  <c r="V7" i="10"/>
  <c r="I7" i="10"/>
  <c r="P7" i="10"/>
  <c r="F7" i="10"/>
  <c r="N7" i="10"/>
  <c r="S7" i="10"/>
  <c r="H7" i="10"/>
  <c r="K7" i="10"/>
  <c r="G7" i="10"/>
  <c r="R7" i="10"/>
  <c r="T7" i="10"/>
  <c r="J7" i="10"/>
  <c r="U7" i="10"/>
  <c r="L7" i="10"/>
  <c r="O7" i="10"/>
  <c r="E7" i="10"/>
  <c r="Q7" i="10"/>
  <c r="C219" i="1"/>
  <c r="C218" i="1"/>
  <c r="C217" i="1"/>
  <c r="C215" i="1"/>
  <c r="C214" i="1"/>
  <c r="C213" i="1"/>
  <c r="C212" i="1"/>
  <c r="C216" i="1"/>
  <c r="C90" i="1"/>
  <c r="C89" i="1"/>
  <c r="C88" i="1"/>
  <c r="C87" i="1"/>
  <c r="C86" i="1"/>
  <c r="C84" i="1"/>
  <c r="H20" i="1" s="1"/>
  <c r="D9" i="10" s="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C83" i="1" s="1"/>
  <c r="H19" i="1" s="1"/>
  <c r="D8" i="10" s="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1" i="14"/>
  <c r="V11" i="14"/>
  <c r="U11" i="14"/>
  <c r="T11" i="14"/>
  <c r="S11" i="14"/>
  <c r="R11" i="14"/>
  <c r="Q11" i="14"/>
  <c r="P11" i="14"/>
  <c r="O11" i="14"/>
  <c r="N11" i="14"/>
  <c r="M11" i="14"/>
  <c r="L11" i="14"/>
  <c r="K11" i="14"/>
  <c r="J11" i="14"/>
  <c r="I11" i="14"/>
  <c r="H11" i="14"/>
  <c r="G11" i="14"/>
  <c r="G13" i="14" s="1"/>
  <c r="F11" i="14"/>
  <c r="F13" i="14" s="1"/>
  <c r="E11" i="14"/>
  <c r="S32" i="10"/>
  <c r="T32" i="10"/>
  <c r="U32" i="10"/>
  <c r="V32" i="10"/>
  <c r="W32" i="10"/>
  <c r="A183" i="1"/>
  <c r="W12" i="14" l="1"/>
  <c r="W13" i="14" s="1"/>
  <c r="C237" i="54"/>
  <c r="V12" i="14"/>
  <c r="V13" i="14" s="1"/>
  <c r="C237" i="53"/>
  <c r="U12" i="14"/>
  <c r="U13" i="14" s="1"/>
  <c r="C237" i="52"/>
  <c r="T12" i="14"/>
  <c r="T13" i="14" s="1"/>
  <c r="C237" i="51"/>
  <c r="C237" i="50"/>
  <c r="S12" i="14"/>
  <c r="S13" i="14" s="1"/>
  <c r="R12" i="14"/>
  <c r="R13" i="14" s="1"/>
  <c r="C237" i="49"/>
  <c r="Q12" i="14"/>
  <c r="Q13" i="14" s="1"/>
  <c r="C237" i="48"/>
  <c r="P12" i="14"/>
  <c r="P13" i="14" s="1"/>
  <c r="C237" i="47"/>
  <c r="C237" i="46"/>
  <c r="O12" i="14"/>
  <c r="O13" i="14" s="1"/>
  <c r="C237" i="45"/>
  <c r="N12" i="14"/>
  <c r="N13" i="14" s="1"/>
  <c r="M12" i="14"/>
  <c r="M13" i="14" s="1"/>
  <c r="C237" i="38"/>
  <c r="C237" i="40"/>
  <c r="L12" i="14"/>
  <c r="L13" i="14" s="1"/>
  <c r="K12" i="14"/>
  <c r="K13" i="14" s="1"/>
  <c r="C237" i="39"/>
  <c r="J12" i="14"/>
  <c r="J13" i="14" s="1"/>
  <c r="C237" i="44"/>
  <c r="C237" i="43"/>
  <c r="I12" i="14"/>
  <c r="I13" i="14" s="1"/>
  <c r="H12" i="14"/>
  <c r="H13" i="14" s="1"/>
  <c r="C237" i="42"/>
  <c r="C237" i="36"/>
  <c r="E12" i="14"/>
  <c r="C82" i="1"/>
  <c r="C211" i="1"/>
  <c r="D26" i="1" s="1"/>
  <c r="D27" i="10"/>
  <c r="D26" i="10"/>
  <c r="D29" i="10"/>
  <c r="E13"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9" i="14"/>
  <c r="C8" i="14"/>
  <c r="D233" i="54" l="1"/>
  <c r="D232" i="54"/>
  <c r="C239" i="54"/>
  <c r="C29" i="54" s="1"/>
  <c r="D231" i="54"/>
  <c r="D234" i="54"/>
  <c r="D230" i="54"/>
  <c r="D235" i="54"/>
  <c r="D232" i="53"/>
  <c r="C239" i="53"/>
  <c r="C29" i="53" s="1"/>
  <c r="D235" i="53"/>
  <c r="D230" i="53"/>
  <c r="D231" i="53"/>
  <c r="D233" i="53"/>
  <c r="D234" i="53"/>
  <c r="C239" i="52"/>
  <c r="C29" i="52" s="1"/>
  <c r="D231" i="52"/>
  <c r="D230" i="52"/>
  <c r="D235" i="52"/>
  <c r="D234" i="52"/>
  <c r="D233" i="52"/>
  <c r="D232" i="52"/>
  <c r="D233" i="51"/>
  <c r="D235" i="51"/>
  <c r="D234" i="51"/>
  <c r="D230" i="51"/>
  <c r="D232" i="51"/>
  <c r="C239" i="51"/>
  <c r="C29" i="51" s="1"/>
  <c r="D231" i="51"/>
  <c r="D233" i="50"/>
  <c r="D230" i="50"/>
  <c r="D234" i="50"/>
  <c r="D235" i="50"/>
  <c r="C239" i="50"/>
  <c r="C29" i="50" s="1"/>
  <c r="D231" i="50"/>
  <c r="D232" i="50"/>
  <c r="D234" i="49"/>
  <c r="C239" i="49"/>
  <c r="C29" i="49" s="1"/>
  <c r="D233" i="49"/>
  <c r="D235" i="49"/>
  <c r="D231" i="49"/>
  <c r="D230" i="49"/>
  <c r="D232" i="49"/>
  <c r="D235" i="48"/>
  <c r="D233" i="48"/>
  <c r="D232" i="48"/>
  <c r="D234" i="48"/>
  <c r="D230" i="48"/>
  <c r="C239" i="48"/>
  <c r="C29" i="48" s="1"/>
  <c r="D231" i="48"/>
  <c r="C239" i="47"/>
  <c r="C29" i="47" s="1"/>
  <c r="D233" i="47"/>
  <c r="D234" i="47"/>
  <c r="D235" i="47"/>
  <c r="D231" i="47"/>
  <c r="D232" i="47"/>
  <c r="D230" i="47"/>
  <c r="D234" i="46"/>
  <c r="D235" i="46"/>
  <c r="D233" i="46"/>
  <c r="D231" i="46"/>
  <c r="D230" i="46"/>
  <c r="C239" i="46"/>
  <c r="C29" i="46" s="1"/>
  <c r="D232" i="46"/>
  <c r="D233" i="45"/>
  <c r="D231" i="45"/>
  <c r="D232" i="45"/>
  <c r="D230" i="45"/>
  <c r="D234" i="45"/>
  <c r="C239" i="45"/>
  <c r="C29" i="45" s="1"/>
  <c r="D235" i="45"/>
  <c r="C239" i="38"/>
  <c r="C29" i="38" s="1"/>
  <c r="D233" i="38"/>
  <c r="D234" i="38"/>
  <c r="D232" i="38"/>
  <c r="D235" i="38"/>
  <c r="D230" i="38"/>
  <c r="D231" i="38"/>
  <c r="D235" i="40"/>
  <c r="D232" i="40"/>
  <c r="C239" i="40"/>
  <c r="C29" i="40" s="1"/>
  <c r="D234" i="40"/>
  <c r="D233" i="40"/>
  <c r="D231" i="40"/>
  <c r="D230" i="40"/>
  <c r="D233" i="39"/>
  <c r="D230" i="39"/>
  <c r="C239" i="39"/>
  <c r="C29" i="39" s="1"/>
  <c r="D231" i="39"/>
  <c r="D235" i="39"/>
  <c r="D234" i="39"/>
  <c r="D232" i="39"/>
  <c r="D235" i="44"/>
  <c r="D233" i="44"/>
  <c r="C239" i="44"/>
  <c r="C29" i="44" s="1"/>
  <c r="D230" i="44"/>
  <c r="D231" i="44"/>
  <c r="D234" i="44"/>
  <c r="D232" i="44"/>
  <c r="D233" i="43"/>
  <c r="D234" i="43"/>
  <c r="D232" i="43"/>
  <c r="D231" i="43"/>
  <c r="D235" i="43"/>
  <c r="C239" i="43"/>
  <c r="C29" i="43" s="1"/>
  <c r="D230" i="43"/>
  <c r="C239" i="42"/>
  <c r="C29" i="42" s="1"/>
  <c r="D232" i="42"/>
  <c r="D231" i="42"/>
  <c r="D233" i="42"/>
  <c r="D235" i="42"/>
  <c r="D234" i="42"/>
  <c r="D230" i="42"/>
  <c r="D235" i="36"/>
  <c r="D231" i="36"/>
  <c r="D234" i="36"/>
  <c r="D232" i="36"/>
  <c r="D233" i="36"/>
  <c r="D230" i="36"/>
  <c r="C239" i="36"/>
  <c r="C29" i="36" s="1"/>
  <c r="C81" i="1"/>
  <c r="H17" i="1" s="1"/>
  <c r="D6" i="10" s="1"/>
  <c r="H18" i="1"/>
  <c r="D7" i="10" s="1"/>
  <c r="C7" i="10" s="1"/>
  <c r="C220" i="1"/>
  <c r="C10" i="10"/>
  <c r="D20" i="1"/>
  <c r="D25" i="1"/>
  <c r="F203" i="1"/>
  <c r="C10" i="14"/>
  <c r="D19" i="1" l="1"/>
  <c r="C91" i="1"/>
  <c r="C9" i="10"/>
  <c r="C8" i="10"/>
  <c r="C6" i="10"/>
  <c r="C235"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1" i="14" l="1"/>
  <c r="C11" i="14" l="1"/>
  <c r="B78" i="1"/>
  <c r="B34" i="1" l="1"/>
  <c r="B145" i="1"/>
  <c r="B169" i="1"/>
  <c r="B129" i="1"/>
  <c r="B95" i="1"/>
  <c r="B56" i="1"/>
  <c r="B207" i="1"/>
  <c r="B184" i="1"/>
  <c r="I180" i="1" l="1"/>
  <c r="E165" i="1"/>
  <c r="E141" i="1"/>
  <c r="C29" i="10"/>
  <c r="C27" i="10"/>
  <c r="D22" i="10"/>
  <c r="C22" i="10" s="1"/>
  <c r="D28" i="10"/>
  <c r="C28" i="10" s="1"/>
  <c r="D31" i="10"/>
  <c r="C31" i="10" s="1"/>
  <c r="D23" i="10"/>
  <c r="C23" i="10" s="1"/>
  <c r="C26" i="10"/>
  <c r="D30" i="10"/>
  <c r="C30" i="10" s="1"/>
  <c r="E108" i="1" l="1"/>
  <c r="D25" i="10"/>
  <c r="C25" i="10" s="1"/>
  <c r="H27" i="1" l="1"/>
  <c r="D24" i="10"/>
  <c r="D27" i="1"/>
  <c r="D12" i="14" l="1"/>
  <c r="D32" i="10"/>
  <c r="C24" i="10"/>
  <c r="C32" i="10" s="1"/>
  <c r="C237" i="1"/>
  <c r="C239" i="1" l="1"/>
  <c r="C29" i="1" s="1"/>
  <c r="W33" i="10"/>
  <c r="O33" i="10"/>
  <c r="G33" i="10"/>
  <c r="V33" i="10"/>
  <c r="N33" i="10"/>
  <c r="F33" i="10"/>
  <c r="U33" i="10"/>
  <c r="M33" i="10"/>
  <c r="E33" i="10"/>
  <c r="T33" i="10"/>
  <c r="L33" i="10"/>
  <c r="C33" i="10"/>
  <c r="S33" i="10"/>
  <c r="K33" i="10"/>
  <c r="R33" i="10"/>
  <c r="J33" i="10"/>
  <c r="H33" i="10"/>
  <c r="Q33" i="10"/>
  <c r="I33" i="10"/>
  <c r="P33" i="10"/>
  <c r="D33" i="10"/>
  <c r="D235" i="1"/>
  <c r="D233" i="1"/>
  <c r="D232" i="1"/>
  <c r="D231" i="1"/>
  <c r="D234" i="1"/>
  <c r="D230" i="1"/>
  <c r="D16" i="10"/>
  <c r="D36" i="10" s="1"/>
  <c r="C12" i="14"/>
  <c r="C13" i="14" s="1"/>
  <c r="D13"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<sst xmlns="http://schemas.openxmlformats.org/spreadsheetml/2006/main" count="2098" uniqueCount="203">
  <si>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</si>
  <si>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</si>
  <si>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</si>
  <si>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</si>
  <si>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</si>
  <si>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</si>
  <si>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</si>
  <si>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</si>
  <si>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</si>
  <si>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</si>
  <si>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</si>
  <si>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</si>
  <si>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</si>
  <si>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</si>
  <si>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</si>
  <si>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</si>
  <si>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</si>
  <si>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</si>
  <si>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</si>
  <si>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</si>
  <si>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</si>
  <si>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</si>
  <si>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</si>
  <si>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</si>
  <si>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</si>
  <si>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</si>
  <si>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</si>
  <si>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</si>
  <si>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</si>
  <si>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</si>
  <si>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</si>
  <si>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</si>
  <si>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</si>
  <si>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</si>
  <si>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</si>
  <si>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</si>
  <si>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</si>
  <si>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</si>
  <si>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</si>
  <si>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</si>
  <si>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</si>
  <si>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</si>
  <si>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</si>
  <si>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</si>
  <si>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</si>
  <si>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</si>
  <si>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</si>
  <si>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</si>
  <si>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</si>
  <si>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</si>
  <si>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</si>
  <si>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</si>
  <si>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</si>
  <si>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</si>
  <si>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</si>
  <si>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</si>
  <si>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</si>
  <si>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</si>
  <si>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</si>
  <si>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</si>
  <si>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</si>
  <si>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</si>
  <si>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</si>
  <si>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</si>
  <si>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</si>
  <si>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</si>
  <si>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</si>
  <si>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</si>
  <si>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</si>
  <si>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</si>
  <si>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</si>
  <si>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</si>
  <si>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</si>
  <si>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</si>
  <si>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</si>
  <si>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</si>
  <si>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</si>
  <si>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</si>
  <si>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</si>
  <si>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</si>
  <si>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</si>
  <si>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</si>
  <si>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</si>
  <si>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</si>
  <si>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</si>
  <si>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</si>
  <si>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</si>
  <si>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</si>
  <si>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</si>
  <si>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</si>
  <si>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</si>
  <si>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</si>
  <si>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</si>
  <si>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</si>
  <si>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</si>
  <si>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</si>
  <si>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</si>
  <si>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</si>
  <si>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</si>
  <si>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</si>
  <si>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</si>
  <si>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</si>
  <si>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</si>
  <si>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</si>
  <si>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</si>
  <si>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</si>
  <si>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</si>
  <si>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</si>
  <si>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</si>
  <si>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</si>
  <si>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</si>
  <si>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</si>
  <si>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</si>
  <si>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</si>
  <si>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</si>
  <si>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</si>
  <si>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</si>
  <si>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</si>
  <si>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</si>
  <si>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</si>
  <si>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</si>
  <si>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</si>
  <si>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Instructie begrotingsformat GLB-aanvraag 2023-2027</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</si>
  <si>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</si>
  <si>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</si>
  <si>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</si>
  <si>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</si>
  <si>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</si>
  <si>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</si>
  <si>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</si>
  <si>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</si>
  <si>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</si>
  <si>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Vast uurtarief eigen arbeid (€ 43)</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</si>
  <si>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</si>
  <si>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</si>
  <si>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</si>
  <si>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</si>
  <si>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</si>
  <si>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</si>
  <si>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</si>
  <si>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</si>
  <si>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</si>
  <si>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</si>
  <si>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</si>
  <si>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</si>
  <si>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Uurtarief (incl. 15% overhead)</t>
  </si>
  <si>
    <t>Toelichting: Zie voor berekening tabblad 'Instructie'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</si>
  <si>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</si>
  <si>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</si>
  <si>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</si>
  <si>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</si>
  <si>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</si>
  <si>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</si>
  <si>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</si>
  <si>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</si>
  <si>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</si>
  <si>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</si>
  <si>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</si>
  <si>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</si>
  <si>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</si>
  <si>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</si>
  <si>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</si>
  <si>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</si>
  <si>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</si>
  <si>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</si>
  <si>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</si>
  <si>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Begrotingsoptie</t>
  </si>
  <si>
    <r>
      <rPr>
        <b/>
        <sz val="11"/>
        <color theme="1"/>
        <rFont val="Calibri"/>
        <family val="2"/>
        <scheme val="minor"/>
      </rPr>
      <t>Optie 1</t>
    </r>
    <r>
      <rPr>
        <sz val="11"/>
        <color theme="1"/>
        <rFont val="Calibri"/>
        <family val="2"/>
        <scheme val="minor"/>
      </rPr>
      <t>: Subsidiabele kosten zonder vereenvoudigde kostenoptie</t>
    </r>
  </si>
  <si>
    <r>
      <rPr>
        <b/>
        <sz val="11"/>
        <color theme="1"/>
        <rFont val="Calibri"/>
        <family val="2"/>
        <scheme val="minor"/>
      </rPr>
      <t>Optie 3</t>
    </r>
    <r>
      <rPr>
        <sz val="11"/>
        <color theme="1"/>
        <rFont val="Calibri"/>
        <family val="2"/>
        <scheme val="minor"/>
      </rPr>
      <t>: Subsidiabele kosten met vereenvoudigde kostenoptie voor arbeidskosten</t>
    </r>
  </si>
  <si>
    <r>
      <rPr>
        <b/>
        <sz val="11"/>
        <color theme="1"/>
        <rFont val="Calibri"/>
        <family val="2"/>
        <scheme val="minor"/>
      </rPr>
      <t>Optie 2</t>
    </r>
    <r>
      <rPr>
        <sz val="11"/>
        <color theme="1"/>
        <rFont val="Calibri"/>
        <family val="2"/>
        <scheme val="minor"/>
      </rPr>
      <t>: Subsidiabele kosten met vereenvoudigde kostenoptie voor overige kosten</t>
    </r>
  </si>
  <si>
    <t>Optie 1: Subsidiabele kosten zonder vereenvoudigde kostenoptie;</t>
  </si>
  <si>
    <t>Deze kostensoort is bedoeld voor direct met het project verbonden out-of-pocket uitgaven. Dat zijn uitgaven tijdens de projectperiode waarvoor een factuur en betaalbewijs kan worden overlegd. Bijvoorbeeld uitgaven voor de inhuur van externen, de aankoop van machines en materialen, kosten voor communicatie-activiteiten en toerekenbare reis- en verblijfskosten.</t>
  </si>
  <si>
    <t xml:space="preserve">Met deze kostensoort worden de subsidiabele arbeidskosten van het project berekend met een vereenvoudigde kostenoptie. Er wordt niet gerekend met individuele uurtarieven en een begroting van de inzet (in uren) per medewerker. De arbeidskosten (inclusief de indirecte kosten van het project) worden berekend met een vaste opslag van 23% over het totaal van de ander directe projectkosten (niet zijnde arbeidskosten). Rekenvoorbeeld: als het totaal van de overige kosten voor het project € 45.000,- bedraagt, dan mag bij keuze voor deze kostensort 0,23 * €45.000,- = € 10,350,- worden begroot voor arbeidskosten, eigen arbeid en overhead. </t>
  </si>
  <si>
    <r>
      <t xml:space="preserve">De kostensoort Afschrijvingskosten wordt gebruikt voor de kosten van zaken die al in het bezit zijn van de aanvrager en die ten behoeve van het project worden gebruikt, zoals een kettingzaag, een trekker of een printer. Voor de berkening van de subsidiabele afschrijvingskosten moet worden aangesloten bij de eigen administratie waarbij gangbare bedrijfseconomisch aanvaarde uitgangspunten worden gehanteerd met betrekking tot afschrijvingsperiode en restwaarde. De afschrijvingskosten zijn slechts subsidiabel voor zover zij toe te rekenen zijn aan de subsidiabele activiteiten. In het geval van een trekker bijvoorbeeld, gaat het om de tijd dat deze trekker voor het project wordt gebruikt. Toerekening is naar evenredigheid van de tijd waarin het object wordt gebruikt voor het project, gerelateerd aan de normale bezetting. Met ‘normale bezetting’ wordt bedoeld het aantal prestatie-eenheden dat het betreffende object, volgens een realistische inschatting van de subsidieontvanger, over de totale levensduur van het object jaarlijks levert. </t>
    </r>
    <r>
      <rPr>
        <u/>
        <sz val="10"/>
        <color theme="1"/>
        <rFont val="Trebuchet MS"/>
        <family val="2"/>
      </rPr>
      <t>Rekenvoorbeeld</t>
    </r>
    <r>
      <rPr>
        <sz val="10"/>
        <color theme="1"/>
        <rFont val="Trebuchet MS"/>
        <family val="2"/>
      </rPr>
      <t>: Als een machine met een nieuwwaarde van €10.000,- en een afschrijvingsperiode van 10 jaar voor twee jaar in het project wordt gebruikt met een gemiddelde inzet van 2 dagen in de week, worden de subsidiabele afschrijvingskosten als volgt berekend: € 10.000,- * (2/10) * (2/5) = € 800,-</t>
    </r>
  </si>
  <si>
    <r>
      <t xml:space="preserve">Met deze kostensoort worden de overige kosten van het project berekend wanneer de begroting wordt opgesteld volgens optie 2.  De overige kosten van het project worden bepaald door toepassing van een vaste opslag van 40% over de begrote arbeidskosten en eigen arbeid </t>
    </r>
    <r>
      <rPr>
        <u/>
        <sz val="10"/>
        <color theme="1"/>
        <rFont val="Trebuchet MS"/>
        <family val="2"/>
      </rPr>
      <t>exclusief</t>
    </r>
    <r>
      <rPr>
        <sz val="10"/>
        <color theme="1"/>
        <rFont val="Trebuchet MS"/>
        <family val="2"/>
      </rPr>
      <t xml:space="preserve"> overhead. Rekenvoorbeeld: arbeidskosten inclusief werkgeverslasten, maar exclusief overhead €10.000,-. De met het forfait berekende overige projectekosten bedragen €4.000 (€10.000 x 40%). De totale projectbegroting komt op €14.000.</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</si>
  <si>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Optie 2</t>
    </r>
    <r>
      <rPr>
        <sz val="11"/>
        <color theme="1"/>
        <rFont val="Calibri"/>
        <family val="2"/>
        <scheme val="minor"/>
      </rPr>
      <t>: Subsidiabele kosten met vereenvoudigde kostenoptie voor overige kosten</t>
    </r>
  </si>
  <si>
    <r>
      <rPr>
        <b/>
        <sz val="11"/>
        <color theme="1"/>
        <rFont val="Calibri"/>
        <family val="2"/>
        <scheme val="minor"/>
      </rPr>
      <t>Optie 1</t>
    </r>
    <r>
      <rPr>
        <sz val="11"/>
        <color theme="1"/>
        <rFont val="Calibri"/>
        <family val="2"/>
        <scheme val="minor"/>
      </rPr>
      <t xml:space="preserve">: Subsidiabele kosten zonder vereenvoudigde kostenoptie </t>
    </r>
    <r>
      <rPr>
        <b/>
        <sz val="11"/>
        <color theme="1"/>
        <rFont val="Calibri"/>
        <family val="2"/>
        <scheme val="minor"/>
      </rPr>
      <t>en</t>
    </r>
    <r>
      <rPr>
        <sz val="11"/>
        <color theme="1"/>
        <rFont val="Calibri"/>
        <family val="2"/>
        <scheme val="minor"/>
      </rPr>
      <t xml:space="preserve">
</t>
    </r>
    <r>
      <rPr>
        <b/>
        <sz val="11"/>
        <color theme="1"/>
        <rFont val="Calibri"/>
        <family val="2"/>
        <scheme val="minor"/>
      </rPr>
      <t xml:space="preserve">Optie 3: </t>
    </r>
    <r>
      <rPr>
        <sz val="11"/>
        <color theme="1"/>
        <rFont val="Calibri"/>
        <family val="2"/>
        <scheme val="minor"/>
      </rPr>
      <t>Subsidiabele kosten met vereenvoudigde kostenoptie voor arbeidskosten</t>
    </r>
  </si>
  <si>
    <t>Arbeidskosten plus vast % 
(44,2% werkgeverslasten en 15% overhead)</t>
  </si>
  <si>
    <t>VKO 23% voor arbeidskosten en eigen arbeid</t>
  </si>
  <si>
    <t>Arbeidskosten plus vast % 
(44,2% werkgeverslasten)</t>
  </si>
  <si>
    <t>VKO 40% voor overige kosten</t>
  </si>
  <si>
    <t xml:space="preserve">Deze kostensoort gebruikt u alleen bij begrotingsoptie 1 (zonder vereenvoudigde kostenoptie). De arbeidskosten worden berekend door het begrote aantal uren te vermenigvuldigen met een individueel uurtarief per medewerker. Het individuele uurtarief bevat drie componenten: het brutoloon, een opslag voor werkgeverslasten (44,2%) en een opslag voor de indirecte kosten van het project (15% overhead). Het individuele uurtarief wordt als volgt berekend: bruto jaarloon x 1,442 voor werkgeverslasten x 1,15 voor overhead / 1.720 uur op basis van een 40-urige werkweek. Is er sprake van een niet volledig gewerkt jaar of van een medewerker met een deeltijd dienstverband, dan wordt een aantal uren naar rato toegepast. Bij een dienstverband van 20 uur per week wordt bijvoorbeeld niet gerekend met 1.720 uren maar met 860 uren. Het totale aantal te subsidiëren uren, voor een bepaald jaar, kan niet meer bedragen dan 1.720 uur bij een voltijd dienstverband of een evenredig deel daarvan bij een deeltijd dienstverband. 
Rekenvoorbeeld uurtarief: €40.000,- (brutto jaarloon, 40 urige werkweek) * 1,442 * 1,15 / 1.720 = € 38,57. Rekenvoorbeeld subsidiabele arbeidskosten: 50 (uur inzet voor project) * € 38,57 (uurtarief) = €1.928,-
</t>
  </si>
  <si>
    <t>Deze kostensoort kan uitsluitend worden gebruikt door kennisinstellingen (zoals universiteiten en onderzoeksinstituten) en alleen indien de Integrale Kostensystematiek (IKS) van de organisatie is goedgekeurd door RVO. De arbeidskosten per medewerker worden berekend door het IKS-tarief voor de medewerker te vermenigvuldigen met het aantal begrote projecturen. 
Let op: Het maximale aantal te begroten uren voor een bepaald (kalender)jaar = het aantal uren per jaar dat is gebruikt voor de berekening van de IKS tarieven.</t>
  </si>
  <si>
    <t>Deze kostensoort wordt gebruikt wanneer u de overige kosten van het project (niet zijnde arbeidskosten) wilt berekenen met de VKO 40% voor overige kosten (zie onder kopje Overige kosten). De arbeidskosten worden berekend met individuele uurtarieven per medewerker exclusief 15% overhead, maar inclusief de vaste opslag van 44,2% voor werkgeverslasten. Rekenvoorbeeld uurtarief: €40.000,- (brutto jaarloon, 40 urige werkweek) * 1,442 / 1.720 = € 33,53. Rekenvoorbeeld subsidiabele arbeidskosten: 50 (uur inzet voor project) * € 33,53 (uurtarief) = €1.677,-
Let op: Het maximale aantal te begroten uren voor een bepaald (kalender)jaar = het aantal uren per jaar dat is gebruikt voor de berekening van het uurtarief van de medewerker.</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</si>
  <si>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€ 50,- bij gebruik van begrotingsoptie 1 (zonder VKO)
Let op: Het maximale aantal te begroten uren per persoon voor een bepaald (kalender)jaar is 1372.
</t>
  </si>
  <si>
    <t xml:space="preserve">Voor projectmedewerkers die niet in loondienst zijn bij de aanvrager worden de subsidiabele kosten begroot met een vast tarief voor 'Eigen arbeid'. De subsidiabele kosten worden dan berekend door het aantal begrote uren te vermenigvuldigen met een uurtarief van € 43,- bij gebruik van begrotingsoptie 3 (met VKO)
Let op: Het maximale aantal te begroten uren per persoon voor een bepaald (kalender)jaar is 1372.
</t>
  </si>
  <si>
    <r>
      <t xml:space="preserve">Bijdragen in natura zijn in geld te waarderen inbreng van producten of diensten waarvoor geen bonnen en betaalbewijzen beschikbaar zijn. Bijdragen in natura kunnen voorkomen in de vorm van goederen, diensten en grond of onroerend goed. Goederen, grond of onroerende goederen die reeds vóór aanvang van de project-activiteiten in bezit zijn van de subsidieontvanger, kunnen als bijdrage in natura in het project worden ingebracht als hierover niet (meer) wordt afgeschreven. De waarde van de bijdrage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Er kan ook een verklaring van een onafhankelijke en professionele deskundige worden gebruikt. Als een gemeente grond inbrengt kan de waarde ook gebaseerd worden op een recent raadsbesluit waarin grondprijs is vastgesteld. </t>
    </r>
    <r>
      <rPr>
        <sz val="10"/>
        <rFont val="Trebuchet MS"/>
        <family val="2"/>
      </rPr>
      <t xml:space="preserve">Ook vrijwilligersuren worden als bijdrage in natura begroot. </t>
    </r>
  </si>
  <si>
    <r>
      <t xml:space="preserve">arbeidskosten en eigen arbeid </t>
    </r>
    <r>
      <rPr>
        <b/>
        <u/>
        <sz val="11"/>
        <color theme="1"/>
        <rFont val="Trebuchet MS"/>
        <family val="2"/>
      </rPr>
      <t>inclusief</t>
    </r>
    <r>
      <rPr>
        <b/>
        <sz val="11"/>
        <color theme="1"/>
        <rFont val="Trebuchet MS"/>
        <family val="2"/>
      </rPr>
      <t xml:space="preserve"> overhead</t>
    </r>
  </si>
  <si>
    <r>
      <t xml:space="preserve">Arbeidskosten </t>
    </r>
    <r>
      <rPr>
        <b/>
        <u/>
        <sz val="11"/>
        <color theme="1"/>
        <rFont val="Trebuchet MS"/>
        <family val="2"/>
      </rPr>
      <t>exclusief</t>
    </r>
    <r>
      <rPr>
        <b/>
        <sz val="11"/>
        <color theme="1"/>
        <rFont val="Trebuchet MS"/>
        <family val="2"/>
      </rPr>
      <t xml:space="preserve"> overhead</t>
    </r>
  </si>
  <si>
    <t xml:space="preserve">     *Een werkpakket is een logische clustering van activiteiten binnen het project (bijvoorbeeld: coördinatie, uitvoering onderdeel a, b, etc. en rapportage). </t>
  </si>
  <si>
    <t>Door met de cursor op het betreffende veld te gaan staan, verschijnt aan de rechterkant een pijltje waarmee u kunt kiezen.</t>
  </si>
  <si>
    <t>Deze velden kunt u zelf invullen</t>
  </si>
  <si>
    <t>Deze velden kunt u niet aanpassen</t>
  </si>
  <si>
    <t>Natuurlijk persoon</t>
  </si>
  <si>
    <t>Omvang organisatie*:</t>
  </si>
  <si>
    <t>*Gebruikersgids bij de definitie van MKB</t>
  </si>
  <si>
    <t>Andere kosten</t>
  </si>
  <si>
    <t>In bovenstaande tabel zijn alleen de kostensoorten zichtbaar (in groen gekleurde cellen) die van toepassing zijn voor uw project op basis van de gekozen begrotingsoptie op tabblad 'Projectinfomatie'.</t>
  </si>
  <si>
    <r>
      <t xml:space="preserve">Bijdragen in natura </t>
    </r>
    <r>
      <rPr>
        <sz val="9"/>
        <color theme="1"/>
        <rFont val="Calibri"/>
        <family val="2"/>
        <scheme val="minor"/>
      </rPr>
      <t>(niet subsidiabel bij openstelling EIP)</t>
    </r>
  </si>
  <si>
    <r>
      <t>Afschrijvingskosten</t>
    </r>
    <r>
      <rPr>
        <sz val="9"/>
        <color theme="1"/>
        <rFont val="Calibri"/>
        <family val="2"/>
        <scheme val="minor"/>
      </rPr>
      <t xml:space="preserve">  (niet subsidiabel bij openstelling EIP)</t>
    </r>
  </si>
  <si>
    <t>Versie mei 2025 - Provincie Noord-Brabant</t>
  </si>
  <si>
    <r>
      <t xml:space="preserve">Afschrijvingskosten
</t>
    </r>
    <r>
      <rPr>
        <i/>
        <sz val="10"/>
        <color theme="1"/>
        <rFont val="Trebuchet MS"/>
        <family val="2"/>
      </rPr>
      <t>(niet subsidiabel bij NPI openstellingen)</t>
    </r>
  </si>
  <si>
    <r>
      <t xml:space="preserve">Bijdragen in natura
</t>
    </r>
    <r>
      <rPr>
        <i/>
        <sz val="10"/>
        <color theme="1"/>
        <rFont val="Trebuchet MS"/>
        <family val="2"/>
      </rPr>
      <t>(niet subsidiabel bij NPI openstellingen)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</si>
</sst>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u/>
      <sz val="10"/>
      <color theme="1"/>
      <name val="Trebuchet MS"/>
      <family val="2"/>
    </font>
    <font>
      <b/>
      <u/>
      <sz val="11"/>
      <color theme="1"/>
      <name val="Trebuchet MS"/>
      <family val="2"/>
    </font>
    <font>
      <sz val="10"/>
      <color theme="1"/>
      <name val="Aptos"/>
      <family val="2"/>
    </font>
    <font>
      <u/>
      <sz val="11"/>
      <color theme="10"/>
      <name val="Calibri"/>
      <family val="2"/>
      <scheme val="minor"/>
    </font>
    <font>
      <u/>
      <sz val="10"/>
      <color theme="10"/>
      <name val="Calibri"/>
      <family val="2"/>
      <scheme val="minor"/>
    </font>
    <font>
      <sz val="10"/>
      <color rgb="FFFF0000"/>
      <name val="Trebuchet MS"/>
      <family val="2"/>
    </font>
    <font>
      <sz val="11"/>
      <color rgb="FFFF0000"/>
      <name val="Trebuchet MS"/>
      <family val="2"/>
    </font>
    <font>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style="thin">
        <color theme="0"/>
      </left>
      <right/>
      <top style="thick">
        <color rgb="FFF8F8F8"/>
      </top>
      <bottom style="thin">
        <color theme="0"/>
      </bottom>
      <diagonal/>
    </border>
    <border>
      <left/>
      <right/>
      <top style="thick">
        <color rgb="FFF8F8F8"/>
      </top>
      <bottom style="thin">
        <color theme="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cellStyleXfs>
  <cellXfs count="268">
    <xf numFmtId="0" fontId="0" fillId="0" borderId="0" xfId="0"/>
    <xf numFmtId="0" fontId="3"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18" fillId="0" borderId="0" xfId="0" applyFont="1"/>
    <xf numFmtId="0" fontId="17" fillId="0" borderId="0" xfId="0" applyFont="1"/>
    <xf numFmtId="0" fontId="3" fillId="3" borderId="20" xfId="3" applyFont="1" applyFill="1" applyBorder="1" applyAlignment="1">
      <alignment horizontal="left" vertical="top" wrapText="1"/>
    </xf>
    <xf numFmtId="0" fontId="17" fillId="0" borderId="0" xfId="0" applyFont="1" applyAlignment="1">
      <alignment vertical="top"/>
    </xf>
    <xf numFmtId="0" fontId="13" fillId="9" borderId="9" xfId="3" applyFont="1" applyFill="1" applyBorder="1" applyAlignment="1">
      <alignment horizontal="center"/>
    </xf>
    <xf numFmtId="1" fontId="7" fillId="11" borderId="23" xfId="3" applyNumberFormat="1" applyFont="1" applyFill="1" applyBorder="1" applyAlignment="1">
      <alignment vertical="top" wrapText="1"/>
    </xf>
    <xf numFmtId="1" fontId="7" fillId="0" borderId="23" xfId="3" applyNumberFormat="1" applyFont="1" applyBorder="1" applyAlignment="1">
      <alignment vertical="top" wrapText="1"/>
    </xf>
    <xf numFmtId="0" fontId="0" fillId="7" borderId="20" xfId="3" applyFont="1" applyFill="1" applyBorder="1" applyAlignment="1">
      <alignment horizontal="left" vertical="top" wrapText="1"/>
    </xf>
    <xf numFmtId="0" fontId="45" fillId="0" borderId="0" xfId="0" applyFont="1"/>
    <xf numFmtId="0" fontId="3" fillId="2" borderId="0" xfId="3" applyFont="1" applyFill="1" applyAlignment="1">
      <alignment vertical="center"/>
    </xf>
    <xf numFmtId="0" fontId="47" fillId="2" borderId="0" xfId="7" applyFont="1" applyFill="1"/>
    <xf numFmtId="0" fontId="5" fillId="7" borderId="42" xfId="0" applyFont="1" applyFill="1" applyBorder="1" applyProtection="1">
      <protection locked="0"/>
    </xf>
    <xf numFmtId="0" fontId="3" fillId="7" borderId="13" xfId="0" applyFont="1" applyFill="1" applyBorder="1" applyProtection="1">
      <protection locked="0"/>
    </xf>
    <xf numFmtId="0" fontId="48" fillId="2" borderId="0" xfId="3" applyFont="1" applyFill="1"/>
    <xf numFmtId="0" fontId="49" fillId="2" borderId="0" xfId="3" applyFont="1" applyFill="1"/>
    <xf numFmtId="0" fontId="18" fillId="0" borderId="0" xfId="0" applyFont="1" applyAlignment="1">
      <alignment horizontal="left" vertical="top" wrapText="1"/>
    </xf>
    <xf numFmtId="1" fontId="1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5" fillId="7" borderId="20" xfId="0" applyFont="1" applyFill="1" applyBorder="1" applyAlignment="1" applyProtection="1">
      <alignment horizontal="left"/>
      <protection locked="0"/>
    </xf>
    <xf numFmtId="0" fontId="5" fillId="7" borderId="13"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center" wrapText="1"/>
      <protection hidden="1"/>
    </xf>
    <xf numFmtId="0" fontId="34" fillId="0" borderId="0" xfId="0" applyFont="1" applyAlignment="1">
      <alignment horizontal="center" vertical="top" wrapText="1"/>
    </xf>
    <xf numFmtId="0" fontId="3" fillId="7" borderId="20" xfId="0" applyFont="1" applyFill="1" applyBorder="1" applyAlignment="1" applyProtection="1">
      <alignment horizontal="left"/>
      <protection locked="0"/>
    </xf>
    <xf numFmtId="0" fontId="3" fillId="7" borderId="13" xfId="0" applyFont="1" applyFill="1" applyBorder="1" applyAlignment="1" applyProtection="1">
      <alignment horizontal="left"/>
      <protection locked="0"/>
    </xf>
    <xf numFmtId="0" fontId="33" fillId="5" borderId="0" xfId="0" quotePrefix="1" applyFont="1" applyFill="1" applyAlignment="1">
      <alignment horizontal="left" vertical="top" wrapText="1"/>
    </xf>
    <xf numFmtId="0" fontId="5" fillId="7" borderId="41" xfId="0" applyFont="1" applyFill="1" applyBorder="1" applyAlignment="1" applyProtection="1">
      <alignment horizontal="center"/>
      <protection locked="0"/>
    </xf>
    <xf numFmtId="0" fontId="5" fillId="7" borderId="42" xfId="0" applyFont="1" applyFill="1" applyBorder="1" applyAlignment="1" applyProtection="1">
      <alignment horizontal="center"/>
      <protection locked="0"/>
    </xf>
    <xf numFmtId="0" fontId="5" fillId="7" borderId="38"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3" fillId="7" borderId="41" xfId="0" applyFont="1" applyFill="1" applyBorder="1" applyAlignment="1" applyProtection="1">
      <alignment horizontal="left" wrapText="1"/>
      <protection locked="0"/>
    </xf>
    <xf numFmtId="0" fontId="3" fillId="7" borderId="42" xfId="0" applyFont="1" applyFill="1" applyBorder="1" applyAlignment="1" applyProtection="1">
      <alignment horizontal="left" wrapText="1"/>
      <protection locked="0"/>
    </xf>
    <xf numFmtId="0" fontId="3" fillId="7" borderId="41" xfId="0" applyFont="1" applyFill="1" applyBorder="1" applyAlignment="1" applyProtection="1">
      <alignment horizontal="left"/>
      <protection locked="0"/>
    </xf>
    <xf numFmtId="0" fontId="3" fillId="7" borderId="42" xfId="0" applyFont="1" applyFill="1" applyBorder="1" applyAlignment="1" applyProtection="1">
      <alignment horizontal="left"/>
      <protection locked="0"/>
    </xf>
    <xf numFmtId="0" fontId="5" fillId="7" borderId="11" xfId="0" applyFont="1" applyFill="1" applyBorder="1" applyAlignment="1" applyProtection="1">
      <alignment horizontal="left"/>
      <protection locked="0"/>
    </xf>
    <xf numFmtId="0" fontId="5" fillId="7" borderId="22" xfId="0" applyFont="1" applyFill="1" applyBorder="1" applyAlignment="1" applyProtection="1">
      <alignment horizontal="left"/>
      <protection locked="0"/>
    </xf>
    <xf numFmtId="0" fontId="5" fillId="7" borderId="23"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 fillId="7" borderId="28"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cellXfs>
  <cellStyles count="8">
    <cellStyle name="Hyperlink" xfId="7" builtinId="8"/>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53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9527</xdr:rowOff>
    </xdr:from>
    <xdr:to>
      <xdr:col>3</xdr:col>
      <xdr:colOff>0</xdr:colOff>
      <xdr:row>60</xdr:row>
      <xdr:rowOff>63501</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11667" y="25684694"/>
          <a:ext cx="13462000" cy="1789640"/>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defTabSz="180000"/>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defTabSz="180000"/>
          <a:endParaRPr lang="nl-NL" sz="1050" baseline="0">
            <a:solidFill>
              <a:schemeClr val="tx1">
                <a:lumMod val="75000"/>
                <a:lumOff val="25000"/>
              </a:schemeClr>
            </a:solidFill>
            <a:latin typeface="Trebuchet MS" panose="020B0603020202020204" pitchFamily="34" charset="0"/>
          </a:endParaRPr>
        </a:p>
        <a:p>
          <a:pPr algn="l" defTabSz="180000"/>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defTabSz="180000"/>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defTabSz="180000"/>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defTabSz="180000"/>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1800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10111741</xdr:colOff>
      <xdr:row>3</xdr:row>
      <xdr:rowOff>96207</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twoCellAnchor>
    <xdr:from>
      <xdr:col>0</xdr:col>
      <xdr:colOff>162983</xdr:colOff>
      <xdr:row>4</xdr:row>
      <xdr:rowOff>134409</xdr:rowOff>
    </xdr:from>
    <xdr:to>
      <xdr:col>2</xdr:col>
      <xdr:colOff>10710332</xdr:colOff>
      <xdr:row>17</xdr:row>
      <xdr:rowOff>3175</xdr:rowOff>
    </xdr:to>
    <xdr:sp macro="" textlink="">
      <xdr:nvSpPr>
        <xdr:cNvPr id="3" name="Tekstvak 2">
          <a:extLst>
            <a:ext uri="{FF2B5EF4-FFF2-40B4-BE49-F238E27FC236}">
              <a16:creationId xmlns:a16="http://schemas.microsoft.com/office/drawing/2014/main" id="{E44BED86-9E54-4728-82E5-2D432F0BC1AC}"/>
            </a:ext>
          </a:extLst>
        </xdr:cNvPr>
        <xdr:cNvSpPr txBox="1"/>
      </xdr:nvSpPr>
      <xdr:spPr>
        <a:xfrm>
          <a:off x="162983" y="970492"/>
          <a:ext cx="13595349" cy="5901266"/>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Trebuchet MS" panose="020B0603020202020204" pitchFamily="34" charset="0"/>
            </a:rPr>
            <a:t>Introductie</a:t>
          </a:r>
        </a:p>
        <a:p>
          <a:pPr algn="l"/>
          <a:r>
            <a:rPr lang="nl-NL" sz="1100">
              <a:solidFill>
                <a:sysClr val="windowText" lastClr="000000"/>
              </a:solidFill>
              <a:latin typeface="Trebuchet MS" panose="020B0603020202020204" pitchFamily="34" charset="0"/>
            </a:rPr>
            <a:t>Dit begrotingsformat</a:t>
          </a:r>
          <a:r>
            <a:rPr lang="nl-NL" sz="1100" baseline="0">
              <a:solidFill>
                <a:sysClr val="windowText" lastClr="000000"/>
              </a:solidFill>
              <a:latin typeface="Trebuchet MS" panose="020B0603020202020204" pitchFamily="34" charset="0"/>
            </a:rPr>
            <a:t> ondersteunt u bij het aanvragen </a:t>
          </a:r>
          <a:r>
            <a:rPr lang="nl-NL" sz="1100">
              <a:solidFill>
                <a:sysClr val="windowText" lastClr="000000"/>
              </a:solidFill>
              <a:latin typeface="Trebuchet MS" panose="020B0603020202020204" pitchFamily="34" charset="0"/>
            </a:rPr>
            <a:t>van subsidie. Het</a:t>
          </a:r>
          <a:r>
            <a:rPr lang="nl-NL" sz="1100" baseline="0">
              <a:solidFill>
                <a:sysClr val="windowText" lastClr="000000"/>
              </a:solidFill>
              <a:latin typeface="Trebuchet MS" panose="020B0603020202020204" pitchFamily="34" charset="0"/>
            </a:rPr>
            <a:t> ingevulde format geeft inzicht in de kosten en financiering zoals u die voorstelt. Wij adviseren u dit format te geruiken, omdat de ervaring leert dat dit het aantal vragen in onze technische toets vermindert. Deze vermindering zorgt voor een kortere doorlooptijd van het aanvraagtraject. </a:t>
          </a:r>
          <a:r>
            <a:rPr lang="nl-NL" sz="1100" strike="noStrike" baseline="0">
              <a:solidFill>
                <a:sysClr val="windowText" lastClr="000000"/>
              </a:solidFill>
              <a:latin typeface="Trebuchet MS" panose="020B0603020202020204" pitchFamily="34" charset="0"/>
            </a:rPr>
            <a:t>B</a:t>
          </a:r>
          <a:r>
            <a:rPr lang="nl-NL" sz="1100" baseline="0">
              <a:solidFill>
                <a:sysClr val="windowText" lastClr="000000"/>
              </a:solidFill>
              <a:latin typeface="Trebuchet MS" panose="020B0603020202020204" pitchFamily="34" charset="0"/>
            </a:rPr>
            <a:t>elangrijk is dat de gegevens in deze begroting overeenkomen met de gegevens die u invult in het webportaal bij indiening van de aanvraag. </a:t>
          </a:r>
        </a:p>
        <a:p>
          <a:endParaRPr lang="nl-NL" sz="1100" baseline="0">
            <a:solidFill>
              <a:sysClr val="windowText" lastClr="000000"/>
            </a:solidFill>
            <a:latin typeface="Trebuchet MS" panose="020B0603020202020204" pitchFamily="34" charset="0"/>
          </a:endParaRPr>
        </a:p>
        <a:p>
          <a:r>
            <a:rPr lang="nl-NL" sz="1100" baseline="0">
              <a:solidFill>
                <a:sysClr val="windowText" lastClr="000000"/>
              </a:solidFill>
              <a:latin typeface="Trebuchet MS" panose="020B0603020202020204" pitchFamily="34" charset="0"/>
            </a:rPr>
            <a:t>Op de tabbladen vindt u uitleg en kunt u </a:t>
          </a:r>
          <a:r>
            <a:rPr lang="nl-NL" sz="1100" baseline="0">
              <a:solidFill>
                <a:sysClr val="windowText" lastClr="000000"/>
              </a:solidFill>
              <a:latin typeface="Trebuchet MS" panose="020B0603020202020204" pitchFamily="34" charset="0"/>
              <a:ea typeface="+mn-ea"/>
              <a:cs typeface="+mn-cs"/>
            </a:rPr>
            <a:t>op basis van de kleurenlegenda zien welke velden u handmatig moet invoeren, welke velden u kunt vullen vanuit een keuzelijst en welke velden automatisch worden berekend. De blauwe tabbladen bevatten geen invoervelden en worden automatisch gevuld vanuit andere tabbladen. Op het donkergroene tabblad vult u eerst algemene projectgegevens in, zodat u daarna de projectbegroting gemakkelijk in kunt voeren </a:t>
          </a:r>
          <a:r>
            <a:rPr lang="nl-NL" sz="1100" baseline="0">
              <a:solidFill>
                <a:sysClr val="windowText" lastClr="000000"/>
              </a:solidFill>
              <a:latin typeface="Trebuchet MS" panose="020B0603020202020204" pitchFamily="34" charset="0"/>
            </a:rPr>
            <a:t>op de lichtgroene tabbladen. </a:t>
          </a:r>
          <a:br>
            <a:rPr lang="nl-NL" sz="1100" baseline="0">
              <a:solidFill>
                <a:sysClr val="windowText" lastClr="000000"/>
              </a:solidFill>
              <a:latin typeface="Trebuchet MS" panose="020B0603020202020204" pitchFamily="34" charset="0"/>
            </a:rPr>
          </a:br>
          <a:endParaRPr lang="nl-NL" sz="1100" baseline="0">
            <a:solidFill>
              <a:sysClr val="windowText" lastClr="000000"/>
            </a:solidFill>
            <a:latin typeface="Trebuchet MS" panose="020B0603020202020204" pitchFamily="34" charset="0"/>
          </a:endParaRPr>
        </a:p>
        <a:p>
          <a:pPr defTabSz="180000"/>
          <a:r>
            <a:rPr lang="nl-NL" sz="1100" b="1" baseline="0">
              <a:solidFill>
                <a:sysClr val="windowText" lastClr="000000"/>
              </a:solidFill>
              <a:latin typeface="Trebuchet MS" panose="020B0603020202020204" pitchFamily="34" charset="0"/>
            </a:rPr>
            <a:t>Stappenplan voor invullen begrotingsformat</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1) Lees dit tabblad 'Instructie' door.</a:t>
          </a:r>
          <a:br>
            <a:rPr lang="nl-NL" sz="1100" baseline="0">
              <a:solidFill>
                <a:sysClr val="windowText" lastClr="000000"/>
              </a:solidFill>
              <a:latin typeface="Trebuchet MS" panose="020B0603020202020204" pitchFamily="34" charset="0"/>
            </a:rPr>
          </a:br>
          <a:r>
            <a:rPr lang="nl-NL" sz="1100" baseline="0">
              <a:solidFill>
                <a:sysClr val="windowText" lastClr="000000"/>
              </a:solidFill>
              <a:latin typeface="Trebuchet MS" panose="020B0603020202020204" pitchFamily="34" charset="0"/>
            </a:rPr>
            <a:t>2)</a:t>
          </a:r>
          <a:r>
            <a:rPr lang="nl-NL" sz="1100" baseline="0">
              <a:solidFill>
                <a:sysClr val="windowText" lastClr="000000"/>
              </a:solidFill>
              <a:latin typeface="Trebuchet MS" panose="020B0603020202020204" pitchFamily="34" charset="0"/>
              <a:ea typeface="+mn-ea"/>
              <a:cs typeface="+mn-cs"/>
            </a:rPr>
            <a:t> Vul in tabblad </a:t>
          </a:r>
          <a:r>
            <a:rPr lang="nl-NL" sz="1100">
              <a:solidFill>
                <a:sysClr val="windowText" lastClr="000000"/>
              </a:solidFill>
              <a:latin typeface="Trebuchet MS" panose="020B0603020202020204" pitchFamily="34" charset="0"/>
              <a:ea typeface="+mn-ea"/>
              <a:cs typeface="+mn-cs"/>
            </a:rPr>
            <a:t>'Projectinformatie</a:t>
          </a:r>
          <a:r>
            <a:rPr lang="nl-NL" sz="1100" baseline="0">
              <a:solidFill>
                <a:sysClr val="windowText" lastClr="000000"/>
              </a:solidFill>
              <a:latin typeface="Trebuchet MS" panose="020B0603020202020204" pitchFamily="34" charset="0"/>
              <a:ea typeface="+mn-ea"/>
              <a:cs typeface="+mn-cs"/>
            </a:rPr>
            <a:t>' de projectnaam en de werkpakketten in. Een project bestaat vaak uit een of meerdere werkpakketten, zoals 'Uitvoering van een investering',  'Communicatie' of 	'Projectmanagement. De begroting wordt opgesteld per werkpakket en de naam van de werkpakketten die u hier invult komt straks terug op de individuele begrotingstabbladen. Selecteer vervolgens een 	begrotingsoptie. U heeft de keuze uit drie manieren om uw begroting op te stellen. Lees de toelichting aandachtig. De keuze die u hier maakt geldt voor het hele project (alle partners) en bepaalt hoe het 	begrotingsformat op de groene tabbladen er uit komt te zien.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3) De tabbladen 'Totale begroting' en 'Totale financiering'  geven op projectniveau de totaaloverzichten. Vul hier zelf </a:t>
          </a:r>
          <a:r>
            <a:rPr lang="nl-NL" sz="1100" u="sng" baseline="0">
              <a:solidFill>
                <a:sysClr val="windowText" lastClr="000000"/>
              </a:solidFill>
              <a:effectLst/>
              <a:latin typeface="Trebuchet MS" panose="020B0603020202020204" pitchFamily="34" charset="0"/>
              <a:ea typeface="+mn-ea"/>
              <a:cs typeface="+mn-cs"/>
            </a:rPr>
            <a:t>niets</a:t>
          </a:r>
          <a:r>
            <a:rPr lang="nl-NL" sz="1100" baseline="0">
              <a:solidFill>
                <a:sysClr val="windowText" lastClr="000000"/>
              </a:solidFill>
              <a:effectLst/>
              <a:latin typeface="Trebuchet MS" panose="020B0603020202020204" pitchFamily="34" charset="0"/>
              <a:ea typeface="+mn-ea"/>
              <a:cs typeface="+mn-cs"/>
            </a:rPr>
            <a:t> in.</a:t>
          </a:r>
        </a:p>
        <a:p>
          <a:pPr marL="0" marR="0" lvl="0" indent="0" defTabSz="180000" eaLnBrk="1" fontAlgn="auto" latinLnBrk="0" hangingPunct="1">
            <a:lnSpc>
              <a:spcPct val="100000"/>
            </a:lnSpc>
            <a:spcBef>
              <a:spcPts val="0"/>
            </a:spcBef>
            <a:spcAft>
              <a:spcPts val="0"/>
            </a:spcAft>
            <a:buClrTx/>
            <a:buSzTx/>
            <a:buFontTx/>
            <a:buNone/>
            <a:tabLst/>
            <a:defRPr/>
          </a:pPr>
          <a:r>
            <a:rPr lang="nl-NL" sz="1100" baseline="0">
              <a:solidFill>
                <a:sysClr val="windowText" lastClr="000000"/>
              </a:solidFill>
              <a:effectLst/>
              <a:latin typeface="Trebuchet MS" panose="020B0603020202020204" pitchFamily="34" charset="0"/>
              <a:ea typeface="+mn-ea"/>
              <a:cs typeface="+mn-cs"/>
            </a:rPr>
            <a:t>4) Gebruik de lichtgroene tabbladen voor het invoeren van de begroting per partner. Indien sprake is van één aanvrager (geen samenwerkingsverband) dan gebruikt u hiervoor enkel het tabblad 'Penvoerder". </a:t>
          </a:r>
          <a:r>
            <a:rPr lang="nl-NL" sz="1100" baseline="0">
              <a:solidFill>
                <a:sysClr val="windowText" lastClr="000000"/>
              </a:solidFill>
              <a:latin typeface="Trebuchet MS" panose="020B0603020202020204" pitchFamily="34" charset="0"/>
              <a:ea typeface="+mn-ea"/>
              <a:cs typeface="+mn-cs"/>
            </a:rPr>
            <a:t>In 	geval van samenwerkingsprojecten vult u per projectpartner een eigen tabblad in. Let op: Projectpartners zijn partijen die een deel van de projectactiviteiten uitvoeren en hiervoor subsidie aanvragen. 	Partijen die door de projectpartnes worden ingehuurd om projectactiviteiten uit de te voeren zijn geen projectpartner, maar leverancier. Het tabblad 'Penvoerder' is - zoals de naam al zegt - bedoeld voor de 	begroting van de penvoerder van het samenwerkingsverband. De tabbladen beginnend met 'PP' zijn bedoeld voor de overige projectpartners. Er is ruimte voor maximaal twintig projectpartners. De lichtgroene 	tabbladen die u niet nodig heeft kunt u leeg laten.	</a:t>
          </a:r>
        </a:p>
        <a:p>
          <a:pPr defTabSz="180000"/>
          <a:r>
            <a:rPr lang="nl-NL" sz="1100" baseline="0">
              <a:solidFill>
                <a:sysClr val="windowText" lastClr="000000"/>
              </a:solidFill>
              <a:latin typeface="Trebuchet MS" panose="020B0603020202020204" pitchFamily="34" charset="0"/>
              <a:ea typeface="+mn-ea"/>
              <a:cs typeface="+mn-cs"/>
            </a:rPr>
            <a:t>5) Vul bovenaan het </a:t>
          </a:r>
          <a:r>
            <a:rPr lang="nl-NL" sz="1100" strike="noStrike" baseline="0">
              <a:solidFill>
                <a:sysClr val="windowText" lastClr="000000"/>
              </a:solidFill>
              <a:latin typeface="Trebuchet MS" panose="020B0603020202020204" pitchFamily="34" charset="0"/>
              <a:ea typeface="+mn-ea"/>
              <a:cs typeface="+mn-cs"/>
            </a:rPr>
            <a:t>lichtgroene tabblad de partnergegevens in. Wanneer u dat heeft gedaan, komen op basis van de gekozen begrotingsoptie (stap 2) invoertabellen in beeld die voor uw project van toepassing 	zijn. Vul vervolgens onder het kopje 'kostenbegroting invoertabel' de begroting in voor kostensoorten die </a:t>
          </a:r>
          <a:r>
            <a:rPr lang="nl-NL" sz="1100" baseline="0">
              <a:solidFill>
                <a:sysClr val="windowText" lastClr="000000"/>
              </a:solidFill>
              <a:latin typeface="Trebuchet MS" panose="020B0603020202020204" pitchFamily="34" charset="0"/>
              <a:ea typeface="+mn-ea"/>
              <a:cs typeface="+mn-cs"/>
            </a:rPr>
            <a:t>voor uw aanvraag van toepassing zijn. Vul daarna onder het kopje 'Financiering' ook de 	financieringstabel in. </a:t>
          </a:r>
          <a:r>
            <a:rPr lang="nl-NL" sz="1100" u="sng" baseline="0">
              <a:solidFill>
                <a:sysClr val="windowText" lastClr="000000"/>
              </a:solidFill>
              <a:latin typeface="Trebuchet MS" panose="020B0603020202020204" pitchFamily="34" charset="0"/>
              <a:ea typeface="+mn-ea"/>
              <a:cs typeface="+mn-cs"/>
            </a:rPr>
            <a:t>Let op</a:t>
          </a:r>
          <a:r>
            <a:rPr lang="nl-NL" sz="1100" baseline="0">
              <a:solidFill>
                <a:sysClr val="windowText" lastClr="000000"/>
              </a:solidFill>
              <a:latin typeface="Trebuchet MS" panose="020B0603020202020204" pitchFamily="34" charset="0"/>
              <a:ea typeface="+mn-ea"/>
              <a:cs typeface="+mn-cs"/>
            </a:rPr>
            <a:t>: scroll volledig door naar onderen, zodat u alle benodigde gegevens invult! Bovenaan het tabblad vindt u een samenvatting van de begroting per kostensoort en per werkpakket.</a:t>
          </a:r>
        </a:p>
        <a:p>
          <a:pPr defTabSz="180000"/>
          <a:r>
            <a:rPr lang="nl-NL" sz="1100" baseline="0">
              <a:solidFill>
                <a:sysClr val="windowText" lastClr="000000"/>
              </a:solidFill>
              <a:latin typeface="Trebuchet MS" panose="020B0603020202020204" pitchFamily="34" charset="0"/>
              <a:ea typeface="+mn-ea"/>
              <a:cs typeface="+mn-cs"/>
            </a:rPr>
            <a:t>6) Tenslotte: Check in tabblad 'Totale financiering' of de financiering sluitend is (staat aangegeven).</a:t>
          </a:r>
        </a:p>
        <a:p>
          <a:endParaRPr lang="nl-NL" sz="1100" baseline="0">
            <a:solidFill>
              <a:sysClr val="windowText" lastClr="000000"/>
            </a:solidFill>
            <a:latin typeface="Trebuchet MS" panose="020B0603020202020204" pitchFamily="34" charset="0"/>
            <a:ea typeface="+mn-ea"/>
            <a:cs typeface="+mn-cs"/>
          </a:endParaRPr>
        </a:p>
        <a:p>
          <a:r>
            <a:rPr lang="nl-NL" sz="1100" b="1" baseline="0">
              <a:solidFill>
                <a:sysClr val="windowText" lastClr="000000"/>
              </a:solidFill>
              <a:latin typeface="Trebuchet MS" panose="020B0603020202020204" pitchFamily="34" charset="0"/>
              <a:ea typeface="+mn-ea"/>
              <a:cs typeface="+mn-cs"/>
            </a:rPr>
            <a:t>Toelichting op de begrotingsopties en kostensoorten</a:t>
          </a:r>
        </a:p>
        <a:p>
          <a:r>
            <a:rPr lang="nl-NL" sz="1100" baseline="0">
              <a:solidFill>
                <a:sysClr val="windowText" lastClr="000000"/>
              </a:solidFill>
              <a:latin typeface="Trebuchet MS" panose="020B0603020202020204" pitchFamily="34" charset="0"/>
              <a:ea typeface="+mn-ea"/>
              <a:cs typeface="+mn-cs"/>
            </a:rPr>
            <a:t>Hieronder treft u meer informatie over het gebruik van de verschillende kostenopties en kostensoorten. De wijze van begroten van bepaalde kosten hangt af van de begrotingsoptie die u kiest. Naast het begroten en verantwoorden van de daadwerkelijke projectkosten, kunt u ook gebruik maken van vereenvoudigde kostenopties (VKO). Subsidiabele kosten worden dan deels berekend op basis van een vast percentage en er hoeft dan geen berekening van de daadwerkelijke kosten te worden gemaakt. Voor de kosten die met een VKO zijn begroot hoeft bij rapportages geen onderbouwing van de werkelijke kosten worden aangeleverd. Dit kan de administratieve lasten van de financieel administratieve projectvoering aanzienlijk verminderen.</a:t>
          </a:r>
        </a:p>
        <a:p>
          <a:endParaRPr lang="nl-NL" sz="1100" b="1" baseline="0">
            <a:solidFill>
              <a:sysClr val="windowText" lastClr="000000"/>
            </a:solidFill>
            <a:latin typeface="Trebuchet MS" panose="020B0603020202020204" pitchFamily="34" charset="0"/>
          </a:endParaRPr>
        </a:p>
        <a:p>
          <a:r>
            <a:rPr lang="nl-NL" sz="1100" b="1" baseline="0">
              <a:solidFill>
                <a:srgbClr val="C00000"/>
              </a:solidFill>
              <a:latin typeface="Trebuchet MS" panose="020B0603020202020204" pitchFamily="34" charset="0"/>
            </a:rPr>
            <a:t>Disclaimer</a:t>
          </a:r>
          <a:endParaRPr lang="nl-NL" sz="1100" baseline="0">
            <a:solidFill>
              <a:srgbClr val="C00000"/>
            </a:solidFill>
            <a:latin typeface="Trebuchet MS" panose="020B0603020202020204" pitchFamily="34" charset="0"/>
          </a:endParaRPr>
        </a:p>
        <a:p>
          <a:r>
            <a:rPr lang="nl-NL" sz="110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100"/>
        </a:p>
      </xdr:txBody>
    </xdr:sp>
    <xdr:clientData/>
  </xdr:twoCellAnchor>
  <xdr:twoCellAnchor>
    <xdr:from>
      <xdr:col>0</xdr:col>
      <xdr:colOff>179917</xdr:colOff>
      <xdr:row>18</xdr:row>
      <xdr:rowOff>42331</xdr:rowOff>
    </xdr:from>
    <xdr:to>
      <xdr:col>3</xdr:col>
      <xdr:colOff>0</xdr:colOff>
      <xdr:row>31</xdr:row>
      <xdr:rowOff>158750</xdr:rowOff>
    </xdr:to>
    <xdr:sp macro="" textlink="">
      <xdr:nvSpPr>
        <xdr:cNvPr id="6" name="Tekstvak 5">
          <a:extLst>
            <a:ext uri="{FF2B5EF4-FFF2-40B4-BE49-F238E27FC236}">
              <a16:creationId xmlns:a16="http://schemas.microsoft.com/office/drawing/2014/main" id="{C6D04C1D-F4E2-4A66-B7ED-E0EB14B9BF67}"/>
            </a:ext>
          </a:extLst>
        </xdr:cNvPr>
        <xdr:cNvSpPr txBox="1"/>
      </xdr:nvSpPr>
      <xdr:spPr>
        <a:xfrm>
          <a:off x="179917" y="7111998"/>
          <a:ext cx="13493750" cy="2709335"/>
        </a:xfrm>
        <a:prstGeom prst="rect">
          <a:avLst/>
        </a:prstGeom>
        <a:solidFill>
          <a:srgbClr val="F8F8F8"/>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180000">
            <a:tabLst>
              <a:tab pos="180000" algn="l"/>
            </a:tabLst>
          </a:pPr>
          <a:r>
            <a:rPr lang="nl-NL" sz="1100" b="1">
              <a:solidFill>
                <a:sysClr val="windowText" lastClr="000000"/>
              </a:solidFill>
              <a:latin typeface="Trebuchet MS" panose="020B0603020202020204" pitchFamily="34" charset="0"/>
            </a:rPr>
            <a:t>Begrotingsopties</a:t>
          </a:r>
        </a:p>
        <a:p>
          <a:pPr defTabSz="180000">
            <a:tabLst>
              <a:tab pos="180000" algn="l"/>
            </a:tabLst>
          </a:pPr>
          <a:r>
            <a:rPr lang="nl-NL" sz="1100" b="0">
              <a:solidFill>
                <a:sysClr val="windowText" lastClr="000000"/>
              </a:solidFill>
              <a:latin typeface="Trebuchet MS" panose="020B0603020202020204" pitchFamily="34" charset="0"/>
            </a:rPr>
            <a:t>Voor het opstellen van de projectbegroting kiest u uit één van de onderstaande begrotingsopties. </a:t>
          </a:r>
        </a:p>
        <a:p>
          <a:pPr defTabSz="180000">
            <a:tabLst>
              <a:tab pos="180000" algn="l"/>
            </a:tabLst>
          </a:pPr>
          <a:endParaRPr lang="nl-NL" sz="1100" b="1">
            <a:solidFill>
              <a:sysClr val="windowText" lastClr="000000"/>
            </a:solidFill>
            <a:latin typeface="Trebuchet MS" panose="020B0603020202020204" pitchFamily="34" charset="0"/>
          </a:endParaRPr>
        </a:p>
        <a:p>
          <a:pPr defTabSz="180000">
            <a:tabLst>
              <a:tab pos="180000" algn="l"/>
            </a:tabLst>
          </a:pPr>
          <a:r>
            <a:rPr lang="nl-NL" sz="1100" b="1">
              <a:solidFill>
                <a:sysClr val="windowText" lastClr="000000"/>
              </a:solidFill>
              <a:latin typeface="Trebuchet MS" panose="020B0603020202020204" pitchFamily="34" charset="0"/>
            </a:rPr>
            <a:t>	Optie 1: Begroting zonder vereenvoudigde kostenoptie </a:t>
          </a:r>
          <a:r>
            <a:rPr lang="nl-NL" sz="1100" b="1" baseline="0">
              <a:solidFill>
                <a:srgbClr val="0070C0"/>
              </a:solidFill>
              <a:latin typeface="Trebuchet MS" panose="020B0603020202020204" pitchFamily="34" charset="0"/>
              <a:ea typeface="+mn-ea"/>
              <a:cs typeface="+mn-cs"/>
            </a:rPr>
            <a:t>(Niet beschikbaar voor NPI water)</a:t>
          </a:r>
        </a:p>
        <a:p>
          <a:pPr lvl="0" defTabSz="180000">
            <a:tabLst>
              <a:tab pos="180000" algn="l"/>
            </a:tabLst>
          </a:pPr>
          <a:r>
            <a:rPr lang="nl-NL" sz="1100">
              <a:solidFill>
                <a:sysClr val="windowText" lastClr="000000"/>
              </a:solidFill>
              <a:latin typeface="Trebuchet MS" panose="020B0603020202020204" pitchFamily="34" charset="0"/>
            </a:rPr>
            <a:t>	Alle projectkosten worden op basis van daadwerkelijke kosten begroot (en verantwoord). U kunt gebruik maken van verschillende kostensoorten: arbeidskosten inclusief overhead; afschrijvingskosten; 	bijdragen in natura; andere kosten (out-of-pocket).</a:t>
          </a:r>
        </a:p>
        <a:p>
          <a:pPr defTabSz="180000">
            <a:tabLst>
              <a:tab pos="180000" algn="l"/>
            </a:tabLst>
          </a:pPr>
          <a:endParaRPr lang="nl-NL" sz="1100">
            <a:latin typeface="Trebuchet MS" panose="020B0603020202020204" pitchFamily="34" charset="0"/>
          </a:endParaRPr>
        </a:p>
        <a:p>
          <a:pPr defTabSz="180000">
            <a:tabLst>
              <a:tab pos="180000" algn="l"/>
            </a:tabLst>
          </a:pPr>
          <a:r>
            <a:rPr lang="nl-NL" sz="1100" b="1">
              <a:latin typeface="Trebuchet MS" panose="020B0603020202020204" pitchFamily="34" charset="0"/>
            </a:rPr>
            <a:t>	Optie 2: Begroting met vereenvoudigde kosten optie voor overige kosten</a:t>
          </a:r>
          <a:r>
            <a:rPr lang="nl-NL" sz="1100" b="1" baseline="0">
              <a:latin typeface="Trebuchet MS" panose="020B0603020202020204" pitchFamily="34" charset="0"/>
            </a:rPr>
            <a:t> </a:t>
          </a:r>
          <a:r>
            <a:rPr lang="nl-NL" sz="1100" b="1" baseline="0">
              <a:solidFill>
                <a:srgbClr val="0070C0"/>
              </a:solidFill>
              <a:latin typeface="Trebuchet MS" panose="020B0603020202020204" pitchFamily="34" charset="0"/>
            </a:rPr>
            <a:t>(Niet beschikbaar voor NPI water)</a:t>
          </a:r>
          <a:endParaRPr lang="nl-NL" sz="1100" b="1">
            <a:solidFill>
              <a:srgbClr val="0070C0"/>
            </a:solidFill>
            <a:latin typeface="Trebuchet MS" panose="020B0603020202020204" pitchFamily="34" charset="0"/>
          </a:endParaRPr>
        </a:p>
        <a:p>
          <a:pPr defTabSz="180000">
            <a:tabLst>
              <a:tab pos="180000" algn="l"/>
            </a:tabLst>
          </a:pPr>
          <a:r>
            <a:rPr lang="nl-NL" sz="1100">
              <a:latin typeface="Trebuchet MS" panose="020B0603020202020204" pitchFamily="34" charset="0"/>
            </a:rPr>
            <a:t>	De directe arbeidskosten</a:t>
          </a:r>
          <a:r>
            <a:rPr lang="nl-NL" sz="1100" baseline="0">
              <a:latin typeface="Trebuchet MS" panose="020B0603020202020204" pitchFamily="34" charset="0"/>
            </a:rPr>
            <a:t> van het project w</a:t>
          </a:r>
          <a:r>
            <a:rPr lang="nl-NL" sz="1100">
              <a:latin typeface="Trebuchet MS" panose="020B0603020202020204" pitchFamily="34" charset="0"/>
            </a:rPr>
            <a:t>orden op basis van daadwerkelijke kosten begroot (en verantwoord). De overige kosten van het project worden berekend</a:t>
          </a:r>
          <a:r>
            <a:rPr lang="nl-NL" sz="1100" baseline="0">
              <a:latin typeface="Trebuchet MS" panose="020B0603020202020204" pitchFamily="34" charset="0"/>
            </a:rPr>
            <a:t> met een vast opslagpercentage van 40% 	over 	de daadwerkelijke directe arbeidskosten van het project. U hoeft alleen de directe arbeidskosten te onderbouwen met urenstaten en loonstaten. Voor de overige kosten van het project hoeft u geen 	onderbouwende documentatie - zoals facturen en betaalbewijzen - aan te leveren.</a:t>
          </a:r>
          <a:endParaRPr lang="nl-NL" sz="1100">
            <a:latin typeface="Trebuchet MS" panose="020B0603020202020204" pitchFamily="34" charset="0"/>
          </a:endParaRPr>
        </a:p>
        <a:p>
          <a:pPr defTabSz="180000">
            <a:tabLst>
              <a:tab pos="180000" algn="l"/>
            </a:tabLst>
          </a:pPr>
          <a:endParaRPr lang="nl-NL" sz="1100">
            <a:latin typeface="Trebuchet MS" panose="020B0603020202020204" pitchFamily="34" charset="0"/>
          </a:endParaRPr>
        </a:p>
        <a:p>
          <a:pPr marL="0" indent="0" defTabSz="180000">
            <a:tabLst>
              <a:tab pos="180000" algn="l"/>
            </a:tabLst>
          </a:pPr>
          <a:r>
            <a:rPr lang="nl-NL" sz="1100" b="1">
              <a:latin typeface="Trebuchet MS" panose="020B0603020202020204" pitchFamily="34" charset="0"/>
            </a:rPr>
            <a:t>	Optie 3: Begroting met vereenvoudigde kosten optie voor directe arbeidskosten</a:t>
          </a:r>
          <a:endParaRPr lang="nl-NL" sz="1100" b="1" baseline="0">
            <a:solidFill>
              <a:srgbClr val="0070C0"/>
            </a:solidFill>
            <a:latin typeface="Trebuchet MS" panose="020B0603020202020204" pitchFamily="34" charset="0"/>
            <a:ea typeface="+mn-ea"/>
            <a:cs typeface="+mn-cs"/>
          </a:endParaRPr>
        </a:p>
        <a:p>
          <a:pPr defTabSz="180000">
            <a:tabLst>
              <a:tab pos="180000" algn="l"/>
            </a:tabLst>
          </a:pPr>
          <a:r>
            <a:rPr lang="nl-NL" sz="1100" b="0">
              <a:latin typeface="Trebuchet MS" panose="020B0603020202020204" pitchFamily="34" charset="0"/>
            </a:rPr>
            <a:t>	Bij</a:t>
          </a:r>
          <a:r>
            <a:rPr lang="nl-NL" sz="1100" b="0" baseline="0">
              <a:latin typeface="Trebuchet MS" panose="020B0603020202020204" pitchFamily="34" charset="0"/>
            </a:rPr>
            <a:t> deze optie worden de directe arbeidskosten en de overhead van het project berekend met een vast opslagpercentage van 23%. De overige directe projectkosten worden begroot (en verantwoord) op basis 	van daadwerkelijke kosten. U maakt een begroting voor de overige kostensoorten (afschrijvingskosten, bijdragen in natura en/of andere kosten). Hierop past u het 	percentage van 23% toe om de arbeidskosten 	en overhead van het project te begroten.</a:t>
          </a:r>
          <a:endParaRPr lang="nl-NL" sz="1100" b="0">
            <a:latin typeface="Trebuchet MS" panose="020B0603020202020204" pitchFamily="34" charset="0"/>
          </a:endParaRPr>
        </a:p>
      </xdr:txBody>
    </xdr:sp>
    <xdr:clientData/>
  </xdr:twoCellAnchor>
  <xdr:twoCellAnchor>
    <xdr:from>
      <xdr:col>0</xdr:col>
      <xdr:colOff>190500</xdr:colOff>
      <xdr:row>33</xdr:row>
      <xdr:rowOff>169333</xdr:rowOff>
    </xdr:from>
    <xdr:to>
      <xdr:col>4</xdr:col>
      <xdr:colOff>10584</xdr:colOff>
      <xdr:row>50</xdr:row>
      <xdr:rowOff>42333</xdr:rowOff>
    </xdr:to>
    <xdr:sp macro="" textlink="">
      <xdr:nvSpPr>
        <xdr:cNvPr id="7" name="Rechthoek 6">
          <a:extLst>
            <a:ext uri="{FF2B5EF4-FFF2-40B4-BE49-F238E27FC236}">
              <a16:creationId xmlns:a16="http://schemas.microsoft.com/office/drawing/2014/main" id="{632E0998-E04B-D418-E34C-91FD0D7FFBDD}"/>
            </a:ext>
          </a:extLst>
        </xdr:cNvPr>
        <xdr:cNvSpPr/>
      </xdr:nvSpPr>
      <xdr:spPr>
        <a:xfrm>
          <a:off x="190500" y="10234083"/>
          <a:ext cx="15451667" cy="13324417"/>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082A79-9525-415A-8226-3299F0B19D3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258ADC9-0AF6-4CD9-8E8D-7EC8CE8049F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5A24E747-FE18-4697-8E9F-CB59697A27DD}"/>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E2B67EB-2311-4880-9605-FAE33D46C6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03CA1A2-FB0D-4DEE-A1F8-A38D794A538F}"/>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2D180123-5DD6-4E22-AE73-6F8E623799E8}"/>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7BCCABC-96A1-4C29-865F-1CAEF4B4FBB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B5C2922-8C0C-4AD1-AF20-42BAFEA46B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480FE33D-EA8B-45F6-947B-77989F96106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D49BA0C5-7D92-4F7A-A2E1-B423183BA1E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27</xdr:row>
      <xdr:rowOff>180975</xdr:rowOff>
    </xdr:from>
    <xdr:to>
      <xdr:col>6</xdr:col>
      <xdr:colOff>1181101</xdr:colOff>
      <xdr:row>40</xdr:row>
      <xdr:rowOff>47625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819775"/>
          <a:ext cx="11306175" cy="23431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Voor meer toelichting op de verschillende</a:t>
          </a:r>
          <a:r>
            <a:rPr lang="nl-NL" sz="1100" baseline="0">
              <a:solidFill>
                <a:schemeClr val="dk1"/>
              </a:solidFill>
              <a:effectLst/>
              <a:latin typeface="+mn-lt"/>
              <a:ea typeface="+mn-ea"/>
              <a:cs typeface="+mn-cs"/>
            </a:rPr>
            <a:t> begrotingsopties </a:t>
          </a:r>
          <a:r>
            <a:rPr lang="nl-NL" sz="1100">
              <a:solidFill>
                <a:schemeClr val="dk1"/>
              </a:solidFill>
              <a:effectLst/>
              <a:latin typeface="+mn-lt"/>
              <a:ea typeface="+mn-ea"/>
              <a:cs typeface="+mn-cs"/>
            </a:rPr>
            <a:t>zie tabblad “Instructie”.</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Onderstaande tabel geeft aan welke ko</a:t>
          </a:r>
          <a:r>
            <a:rPr lang="nl-NL" sz="1100" baseline="0">
              <a:solidFill>
                <a:schemeClr val="dk1"/>
              </a:solidFill>
              <a:effectLst/>
              <a:latin typeface="+mn-lt"/>
              <a:ea typeface="+mn-ea"/>
              <a:cs typeface="+mn-cs"/>
            </a:rPr>
            <a:t>stensoorten beschikbaar zijn per begrotingsoptie. Afhankelijk van de gekozen optie wordt een bepaalde combinatie van kostensoorten op de begrotingstabbladen zichtbaar, namelijk alleen die kostensoorten waarvoor binnen een optie kosten kunnen worden begroot. Als u bijvoorbeeld kiest voor optie 2 dan kunt u geen kosten begroten voor bijdragen in natura en afschrijvingskosten. Bij optie 1 en 3 kan dit wel.</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8</xdr:row>
      <xdr:rowOff>85725</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58550" cy="8477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9525</xdr:colOff>
      <xdr:row>25</xdr:row>
      <xdr:rowOff>205317</xdr:rowOff>
    </xdr:from>
    <xdr:to>
      <xdr:col>6</xdr:col>
      <xdr:colOff>9525</xdr:colOff>
      <xdr:row>28</xdr:row>
      <xdr:rowOff>38100</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601075" y="5339292"/>
          <a:ext cx="1009650" cy="547158"/>
        </a:xfrm>
        <a:custGeom>
          <a:avLst/>
          <a:gdLst>
            <a:gd name="connsiteX0" fmla="*/ 0 w 1009650"/>
            <a:gd name="connsiteY0" fmla="*/ 4385 h 547158"/>
            <a:gd name="connsiteX1" fmla="*/ 632210 w 1009650"/>
            <a:gd name="connsiteY1" fmla="*/ 43860 h 547158"/>
            <a:gd name="connsiteX2" fmla="*/ 943598 w 1009650"/>
            <a:gd name="connsiteY2" fmla="*/ 320180 h 547158"/>
            <a:gd name="connsiteX3" fmla="*/ 1009650 w 1009650"/>
            <a:gd name="connsiteY3" fmla="*/ 547158 h 547158"/>
          </a:gdLst>
          <a:ahLst/>
          <a:cxnLst>
            <a:cxn ang="0">
              <a:pos x="connsiteX0" y="connsiteY0"/>
            </a:cxn>
            <a:cxn ang="0">
              <a:pos x="connsiteX1" y="connsiteY1"/>
            </a:cxn>
            <a:cxn ang="0">
              <a:pos x="connsiteX2" y="connsiteY2"/>
            </a:cxn>
            <a:cxn ang="0">
              <a:pos x="connsiteX3" y="connsiteY3"/>
            </a:cxn>
          </a:cxnLst>
          <a:rect l="l" t="t" r="r" b="b"/>
          <a:pathLst>
            <a:path w="1009650" h="547158" extrusionOk="0">
              <a:moveTo>
                <a:pt x="0" y="4385"/>
              </a:moveTo>
              <a:cubicBezTo>
                <a:pt x="235791" y="-11292"/>
                <a:pt x="458869" y="-33558"/>
                <a:pt x="632210" y="43860"/>
              </a:cubicBezTo>
              <a:cubicBezTo>
                <a:pt x="791006" y="114425"/>
                <a:pt x="900878" y="234968"/>
                <a:pt x="943598" y="320180"/>
              </a:cubicBezTo>
              <a:cubicBezTo>
                <a:pt x="996585" y="406249"/>
                <a:pt x="1000045" y="474643"/>
                <a:pt x="1009650" y="54715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0</xdr:colOff>
      <xdr:row>40</xdr:row>
      <xdr:rowOff>123825</xdr:rowOff>
    </xdr:from>
    <xdr:to>
      <xdr:col>2</xdr:col>
      <xdr:colOff>3066488</xdr:colOff>
      <xdr:row>55</xdr:row>
      <xdr:rowOff>88548</xdr:rowOff>
    </xdr:to>
    <xdr:pic>
      <xdr:nvPicPr>
        <xdr:cNvPr id="4" name="Afbeelding 3">
          <a:extLst>
            <a:ext uri="{FF2B5EF4-FFF2-40B4-BE49-F238E27FC236}">
              <a16:creationId xmlns:a16="http://schemas.microsoft.com/office/drawing/2014/main" id="{60E9CD84-4CC6-0A81-2167-D9B69AA6E342}"/>
            </a:ext>
          </a:extLst>
        </xdr:cNvPr>
        <xdr:cNvPicPr>
          <a:picLocks noChangeAspect="1"/>
        </xdr:cNvPicPr>
      </xdr:nvPicPr>
      <xdr:blipFill>
        <a:blip xmlns:r="http://schemas.openxmlformats.org/officeDocument/2006/relationships" r:embed="rId1"/>
        <a:stretch>
          <a:fillRect/>
        </a:stretch>
      </xdr:blipFill>
      <xdr:spPr>
        <a:xfrm>
          <a:off x="228600" y="8239125"/>
          <a:ext cx="4495238" cy="28222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E10EFF79-F086-4B71-9007-9BCB0A46B8D5}"/>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ADB3B25A-0372-46FD-857C-41A1B532E706}"/>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096ABEA8-39D9-4F3A-BC9F-EE490B1B373B}"/>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3</xdr:row>
      <xdr:rowOff>180976</xdr:rowOff>
    </xdr:from>
    <xdr:to>
      <xdr:col>8</xdr:col>
      <xdr:colOff>1123951</xdr:colOff>
      <xdr:row>7</xdr:row>
      <xdr:rowOff>133350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67475" y="819151"/>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B56BA6D-A597-410A-840F-30F9BB9D579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72E498F7-9CBD-4F3A-BBC6-3794D32126FC}"/>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1FACEA32-03D8-4348-AB7D-5AC9531DECAA}"/>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8659BD39-FDBB-4987-9281-AECB48EE500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68AE8AA7-2D02-466A-91C7-65BCF953D6B2}"/>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990601</xdr:colOff>
      <xdr:row>7</xdr:row>
      <xdr:rowOff>161924</xdr:rowOff>
    </xdr:to>
    <xdr:sp macro="" textlink="">
      <xdr:nvSpPr>
        <xdr:cNvPr id="4" name="Tekstvak 3">
          <a:extLst>
            <a:ext uri="{FF2B5EF4-FFF2-40B4-BE49-F238E27FC236}">
              <a16:creationId xmlns:a16="http://schemas.microsoft.com/office/drawing/2014/main" id="{F4C4DAE6-7B0B-4397-83A0-883EC55CA341}"/>
            </a:ext>
          </a:extLst>
        </xdr:cNvPr>
        <xdr:cNvSpPr txBox="1"/>
      </xdr:nvSpPr>
      <xdr:spPr>
        <a:xfrm>
          <a:off x="6334125" y="847725"/>
          <a:ext cx="5057776" cy="79057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u="none" baseline="0">
              <a:solidFill>
                <a:schemeClr val="tx1">
                  <a:lumMod val="65000"/>
                  <a:lumOff val="35000"/>
                </a:schemeClr>
              </a:solidFill>
            </a:rPr>
            <a:t> 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u="none">
              <a:solidFill>
                <a:schemeClr val="tx1">
                  <a:lumMod val="65000"/>
                  <a:lumOff val="35000"/>
                </a:schemeClr>
              </a:solidFill>
            </a:rPr>
            <a:t>.</a:t>
          </a:r>
          <a:r>
            <a:rPr lang="nl-NL" sz="1100">
              <a:solidFill>
                <a:schemeClr val="tx1">
                  <a:lumMod val="65000"/>
                  <a:lumOff val="35000"/>
                </a:schemeClr>
              </a:solidFill>
            </a:rPr>
            <a:t> Uitleg</a:t>
          </a:r>
          <a:r>
            <a:rPr lang="nl-NL" sz="1100" baseline="0">
              <a:solidFill>
                <a:schemeClr val="tx1">
                  <a:lumMod val="65000"/>
                  <a:lumOff val="35000"/>
                </a:schemeClr>
              </a:solidFill>
            </a:rPr>
            <a:t> over hoe u rijen kunt toevoegen aan kostentabellen treft onderaan het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11:C21" totalsRowShown="0" headerRowDxfId="536" dataDxfId="534" headerRowBorderDxfId="535">
  <tableColumns count="2">
    <tableColumn id="1" xr3:uid="{95532D70-453C-407A-81D3-F246B7D197EE}" name="Werkpakketnummer" dataDxfId="533" dataCellStyle="Standaard 2"/>
    <tableColumn id="2" xr3:uid="{47FE1DF0-8885-4122-BEF9-C7C645615605}" name="Werkpakketnaam" dataDxfId="53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531"/>
    <tableColumn id="4" xr3:uid="{5DA6E923-448D-4E43-A486-E41B785A6EF7}" name="Optie 2K" dataDxfId="530"/>
    <tableColumn id="5" xr3:uid="{0D650C47-5802-4EA3-9315-AFB8853706B6}" name="Optie 3" dataDxfId="52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528"/>
    <tableColumn id="3" xr3:uid="{C6694730-3D38-42A4-B7A1-DEDA706747BB}" name="Volgorde" dataDxfId="52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1" totalsRowShown="0">
  <autoFilter ref="A1:A21" xr:uid="{03081816-A177-401C-9A48-5CE6A05146FE}"/>
  <sortState xmlns:xlrd2="http://schemas.microsoft.com/office/spreadsheetml/2017/richdata2" ref="A2:A19">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526" dataDxfId="525">
  <autoFilter ref="V1:V11" xr:uid="{9B650C28-2FAB-4CB2-90DC-5F057D50591B}"/>
  <tableColumns count="1">
    <tableColumn id="1" xr3:uid="{FB9C9853-A4F0-482F-B657-836999968AF4}" name="Nummer en naam werkpakket" dataDxfId="524">
      <calculatedColumnFormula>IF(AND(Projectinformatie!B12="",Projectinformatie!C12="")," ",CONCATENATE(Projectinformatie!B12," - ",Projectinformatie!C12))</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52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52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publications.europa.eu/resource/cellar/79c0ce87-f4dc-11e6-8a35-01aa75ed71a1.0003.01/DOC_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publications.europa.eu/resource/cellar/79c0ce87-f4dc-11e6-8a35-01aa75ed71a1.0003.01/DOC_1"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publications.europa.eu/resource/cellar/79c0ce87-f4dc-11e6-8a35-01aa75ed71a1.0003.01/DOC_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publications.europa.eu/resource/cellar/79c0ce87-f4dc-11e6-8a35-01aa75ed71a1.0003.01/DOC_1"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publications.europa.eu/resource/cellar/79c0ce87-f4dc-11e6-8a35-01aa75ed71a1.0003.01/DOC_1"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publications.europa.eu/resource/cellar/79c0ce87-f4dc-11e6-8a35-01aa75ed71a1.0003.01/DOC_1"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publications.europa.eu/resource/cellar/79c0ce87-f4dc-11e6-8a35-01aa75ed71a1.0003.01/DOC_1"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publications.europa.eu/resource/cellar/79c0ce87-f4dc-11e6-8a35-01aa75ed71a1.0003.01/DOC_1"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publications.europa.eu/resource/cellar/79c0ce87-f4dc-11e6-8a35-01aa75ed71a1.0003.01/DOC_1"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publications.europa.eu/resource/cellar/79c0ce87-f4dc-11e6-8a35-01aa75ed71a1.0003.01/DOC_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publications.europa.eu/resource/cellar/79c0ce87-f4dc-11e6-8a35-01aa75ed71a1.0003.01/DOC_1"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s://publications.europa.eu/resource/cellar/79c0ce87-f4dc-11e6-8a35-01aa75ed71a1.0003.01/DOC_1"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publications.europa.eu/resource/cellar/79c0ce87-f4dc-11e6-8a35-01aa75ed71a1.0003.01/DOC_1"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s://publications.europa.eu/resource/cellar/79c0ce87-f4dc-11e6-8a35-01aa75ed71a1.0003.01/DOC_1"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https://publications.europa.eu/resource/cellar/79c0ce87-f4dc-11e6-8a35-01aa75ed71a1.0003.01/DOC_1" TargetMode="External"/></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publications.europa.eu/resource/cellar/79c0ce87-f4dc-11e6-8a35-01aa75ed71a1.0003.01/DOC_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publications.europa.eu/resource/cellar/79c0ce87-f4dc-11e6-8a35-01aa75ed71a1.0003.01/DOC_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publications.europa.eu/resource/cellar/79c0ce87-f4dc-11e6-8a35-01aa75ed71a1.0003.01/DOC_1"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publications.europa.eu/resource/cellar/79c0ce87-f4dc-11e6-8a35-01aa75ed71a1.0003.01/DOC_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publications.europa.eu/resource/cellar/79c0ce87-f4dc-11e6-8a35-01aa75ed71a1.0003.01/DOC_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E53"/>
  <sheetViews>
    <sheetView showGridLines="0" tabSelected="1" zoomScale="90" zoomScaleNormal="90" workbookViewId="0">
      <selection activeCell="D17" sqref="D17"/>
    </sheetView>
  </sheetViews>
  <sheetFormatPr defaultColWidth="8.88671875" defaultRowHeight="14.4" x14ac:dyDescent="0.3"/>
  <cols>
    <col min="1" max="1" width="3.109375" customWidth="1"/>
    <col min="2" max="2" width="42.5546875" customWidth="1"/>
    <col min="3" max="3" width="160.6640625" customWidth="1"/>
    <col min="4" max="4" width="27.88671875" customWidth="1"/>
  </cols>
  <sheetData>
    <row r="2" spans="2:2" ht="22.2" x14ac:dyDescent="0.45">
      <c r="B2" s="101" t="s">
        <v>122</v>
      </c>
    </row>
    <row r="3" spans="2:2" x14ac:dyDescent="0.3">
      <c r="B3" s="20" t="s">
        <v>200</v>
      </c>
    </row>
    <row r="16" spans="2:2" ht="160.35" customHeight="1" x14ac:dyDescent="0.3"/>
    <row r="17" spans="2:3" ht="150" customHeight="1" x14ac:dyDescent="0.3"/>
    <row r="18" spans="2:3" ht="15.75" customHeight="1" x14ac:dyDescent="0.3"/>
    <row r="19" spans="2:3" s="221" customFormat="1" ht="15.75" customHeight="1" x14ac:dyDescent="0.3">
      <c r="B19" s="222"/>
    </row>
    <row r="20" spans="2:3" s="221" customFormat="1" ht="15.75" customHeight="1" x14ac:dyDescent="0.3"/>
    <row r="21" spans="2:3" s="221" customFormat="1" ht="15.75" customHeight="1" x14ac:dyDescent="0.3">
      <c r="B21" s="222"/>
    </row>
    <row r="22" spans="2:3" s="221" customFormat="1" ht="15.75" customHeight="1" x14ac:dyDescent="0.3"/>
    <row r="23" spans="2:3" s="221" customFormat="1" ht="14.25" customHeight="1" x14ac:dyDescent="0.3">
      <c r="B23" s="236"/>
      <c r="C23" s="236"/>
    </row>
    <row r="24" spans="2:3" s="221" customFormat="1" ht="15.75" customHeight="1" x14ac:dyDescent="0.3"/>
    <row r="25" spans="2:3" s="221" customFormat="1" ht="15.75" customHeight="1" x14ac:dyDescent="0.3"/>
    <row r="26" spans="2:3" s="221" customFormat="1" ht="15.75" customHeight="1" x14ac:dyDescent="0.3"/>
    <row r="27" spans="2:3" s="221" customFormat="1" ht="15.75" customHeight="1" x14ac:dyDescent="0.3"/>
    <row r="28" spans="2:3" s="221" customFormat="1" ht="15.75" customHeight="1" x14ac:dyDescent="0.3"/>
    <row r="29" spans="2:3" s="221" customFormat="1" ht="15.75" customHeight="1" x14ac:dyDescent="0.3"/>
    <row r="30" spans="2:3" s="221" customFormat="1" ht="15.75" customHeight="1" x14ac:dyDescent="0.3"/>
    <row r="31" spans="2:3" s="221" customFormat="1" ht="15.75" customHeight="1" x14ac:dyDescent="0.3"/>
    <row r="32" spans="2:3" s="221" customFormat="1" ht="15.75" customHeight="1" x14ac:dyDescent="0.3"/>
    <row r="33" spans="2:5" s="221" customFormat="1" ht="15.75" customHeight="1" x14ac:dyDescent="0.3"/>
    <row r="34" spans="2:5" s="221" customFormat="1" ht="15.75" customHeight="1" x14ac:dyDescent="0.3">
      <c r="B34" s="222"/>
    </row>
    <row r="35" spans="2:5" s="221" customFormat="1" ht="19.5" customHeight="1" x14ac:dyDescent="0.3">
      <c r="B35" s="224" t="s">
        <v>47</v>
      </c>
    </row>
    <row r="36" spans="2:5" ht="15.6" thickBot="1" x14ac:dyDescent="0.4">
      <c r="B36" s="102"/>
      <c r="C36" s="102" t="s">
        <v>31</v>
      </c>
      <c r="D36" s="225" t="s">
        <v>166</v>
      </c>
    </row>
    <row r="37" spans="2:5" ht="15" thickTop="1" x14ac:dyDescent="0.3">
      <c r="B37" s="237" t="s">
        <v>187</v>
      </c>
      <c r="C37" s="237"/>
      <c r="D37" s="220"/>
    </row>
    <row r="38" spans="2:5" ht="122.25" customHeight="1" x14ac:dyDescent="0.3">
      <c r="B38" s="103" t="s">
        <v>177</v>
      </c>
      <c r="C38" s="104" t="s">
        <v>181</v>
      </c>
      <c r="D38" s="104" t="s">
        <v>167</v>
      </c>
    </row>
    <row r="39" spans="2:5" ht="106.5" customHeight="1" x14ac:dyDescent="0.3">
      <c r="B39" s="103" t="s">
        <v>24</v>
      </c>
      <c r="C39" s="104" t="s">
        <v>182</v>
      </c>
      <c r="D39" s="228" t="s">
        <v>175</v>
      </c>
    </row>
    <row r="40" spans="2:5" ht="64.5" customHeight="1" thickBot="1" x14ac:dyDescent="0.35">
      <c r="B40" s="103" t="s">
        <v>178</v>
      </c>
      <c r="C40" s="104" t="s">
        <v>172</v>
      </c>
      <c r="D40" s="104" t="s">
        <v>168</v>
      </c>
    </row>
    <row r="41" spans="2:5" ht="15" thickTop="1" x14ac:dyDescent="0.3">
      <c r="B41" s="237" t="s">
        <v>188</v>
      </c>
      <c r="C41" s="237"/>
      <c r="D41" s="226"/>
    </row>
    <row r="42" spans="2:5" ht="77.25" customHeight="1" thickBot="1" x14ac:dyDescent="0.35">
      <c r="B42" s="204" t="s">
        <v>179</v>
      </c>
      <c r="C42" s="205" t="s">
        <v>183</v>
      </c>
      <c r="D42" s="104" t="s">
        <v>169</v>
      </c>
    </row>
    <row r="43" spans="2:5" ht="15" thickTop="1" x14ac:dyDescent="0.3">
      <c r="B43" s="237" t="s">
        <v>130</v>
      </c>
      <c r="C43" s="237"/>
      <c r="D43" s="226"/>
    </row>
    <row r="44" spans="2:5" ht="49.5" customHeight="1" x14ac:dyDescent="0.3">
      <c r="B44" s="103" t="s">
        <v>131</v>
      </c>
      <c r="C44" s="104" t="s">
        <v>184</v>
      </c>
      <c r="D44" s="104" t="s">
        <v>170</v>
      </c>
    </row>
    <row r="45" spans="2:5" ht="62.25" customHeight="1" thickBot="1" x14ac:dyDescent="0.35">
      <c r="B45" s="103" t="s">
        <v>132</v>
      </c>
      <c r="C45" s="104" t="s">
        <v>185</v>
      </c>
      <c r="D45" s="104" t="s">
        <v>169</v>
      </c>
    </row>
    <row r="46" spans="2:5" ht="15" thickTop="1" x14ac:dyDescent="0.3">
      <c r="B46" s="237" t="s">
        <v>30</v>
      </c>
      <c r="C46" s="237"/>
      <c r="D46" s="226"/>
      <c r="E46" s="227"/>
    </row>
    <row r="47" spans="2:5" ht="123" customHeight="1" x14ac:dyDescent="0.3">
      <c r="B47" s="103" t="s">
        <v>201</v>
      </c>
      <c r="C47" s="104" t="s">
        <v>173</v>
      </c>
      <c r="D47" s="228" t="s">
        <v>176</v>
      </c>
    </row>
    <row r="48" spans="2:5" ht="108" customHeight="1" x14ac:dyDescent="0.3">
      <c r="B48" s="103" t="s">
        <v>202</v>
      </c>
      <c r="C48" s="105" t="s">
        <v>186</v>
      </c>
      <c r="D48" s="228" t="s">
        <v>176</v>
      </c>
    </row>
    <row r="49" spans="2:4" ht="106.5" customHeight="1" x14ac:dyDescent="0.3">
      <c r="B49" s="103" t="s">
        <v>196</v>
      </c>
      <c r="C49" s="104" t="s">
        <v>171</v>
      </c>
      <c r="D49" s="228" t="s">
        <v>176</v>
      </c>
    </row>
    <row r="50" spans="2:4" ht="60.75" customHeight="1" x14ac:dyDescent="0.3">
      <c r="B50" s="103" t="s">
        <v>180</v>
      </c>
      <c r="C50" s="223" t="s">
        <v>174</v>
      </c>
      <c r="D50" s="104" t="s">
        <v>169</v>
      </c>
    </row>
    <row r="51" spans="2:4" ht="15" x14ac:dyDescent="0.35">
      <c r="B51" s="1"/>
      <c r="C51" s="1"/>
    </row>
    <row r="52" spans="2:4" ht="15" x14ac:dyDescent="0.35">
      <c r="B52" s="1"/>
      <c r="C52" s="1"/>
    </row>
    <row r="53" spans="2:4" ht="15" x14ac:dyDescent="0.35">
      <c r="B53" s="1"/>
      <c r="C53" s="1"/>
    </row>
  </sheetData>
  <sheetProtection sheet="1" objects="1" scenarios="1"/>
  <mergeCells count="5">
    <mergeCell ref="B23:C23"/>
    <mergeCell ref="B37:C37"/>
    <mergeCell ref="B46:C46"/>
    <mergeCell ref="B41:C41"/>
    <mergeCell ref="B43:C43"/>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151</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89" priority="2" stopIfTrue="1">
      <formula>$A$16=0</formula>
    </cfRule>
  </conditionalFormatting>
  <conditionalFormatting sqref="A12:I33 A34:B34 H34:I34 A35:I35 A36:K52 A53:I55 A58:J74 A80:F91 A126:I147 A148:F164 A165:I183 A209:F220 A230:E234">
    <cfRule type="expression" dxfId="38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87" priority="12" stopIfTrue="1">
      <formula>$A$16=0</formula>
    </cfRule>
  </conditionalFormatting>
  <conditionalFormatting sqref="B29:C29">
    <cfRule type="expression" dxfId="386" priority="27">
      <formula>LEFT($C$29,3)="Let"</formula>
    </cfRule>
  </conditionalFormatting>
  <conditionalFormatting sqref="B33:C33 B36:G52">
    <cfRule type="expression" dxfId="385" priority="22">
      <formula>$A$33="nvt"</formula>
    </cfRule>
  </conditionalFormatting>
  <conditionalFormatting sqref="B55:C55 B58:G74">
    <cfRule type="expression" dxfId="384" priority="23">
      <formula>$A$55="nvt"</formula>
    </cfRule>
  </conditionalFormatting>
  <conditionalFormatting sqref="B94:C94 B97:E108">
    <cfRule type="expression" dxfId="383" priority="20">
      <formula>$A$94="nvt"</formula>
    </cfRule>
  </conditionalFormatting>
  <conditionalFormatting sqref="B111:C111 B114:E125">
    <cfRule type="expression" dxfId="382" priority="8">
      <formula>$A$111="nvt"</formula>
    </cfRule>
  </conditionalFormatting>
  <conditionalFormatting sqref="B128:C128">
    <cfRule type="expression" dxfId="381" priority="19">
      <formula>$A$128="nvt"</formula>
    </cfRule>
  </conditionalFormatting>
  <conditionalFormatting sqref="B17:D26">
    <cfRule type="expression" dxfId="380" priority="25">
      <formula>$A17=0</formula>
    </cfRule>
  </conditionalFormatting>
  <conditionalFormatting sqref="B77:D77 B80:C91">
    <cfRule type="expression" dxfId="379" priority="21">
      <formula>$A$77="nvt"</formula>
    </cfRule>
  </conditionalFormatting>
  <conditionalFormatting sqref="B206:D206 B209:C220">
    <cfRule type="expression" dxfId="378" priority="15">
      <formula>$A$206="nvt"</formula>
    </cfRule>
  </conditionalFormatting>
  <conditionalFormatting sqref="B168:E168">
    <cfRule type="expression" dxfId="377" priority="17">
      <formula>$A$168="nvt"</formula>
    </cfRule>
  </conditionalFormatting>
  <conditionalFormatting sqref="B144:F144">
    <cfRule type="expression" dxfId="376" priority="18">
      <formula>$A$144="nvt"</formula>
    </cfRule>
  </conditionalFormatting>
  <conditionalFormatting sqref="B186:F203 B183:C183">
    <cfRule type="expression" dxfId="375" priority="16">
      <formula>$A$183="nvt"</formula>
    </cfRule>
  </conditionalFormatting>
  <conditionalFormatting sqref="B131:I141">
    <cfRule type="expression" dxfId="374" priority="13">
      <formula>$A$128="nvt"</formula>
    </cfRule>
  </conditionalFormatting>
  <conditionalFormatting sqref="B147:I147 B148:F164 B165:I165">
    <cfRule type="expression" dxfId="373" priority="11">
      <formula>$A$144="nvt"</formula>
    </cfRule>
  </conditionalFormatting>
  <conditionalFormatting sqref="B171:I180">
    <cfRule type="expression" dxfId="372" priority="26">
      <formula>$A$168="nvt"</formula>
    </cfRule>
  </conditionalFormatting>
  <conditionalFormatting sqref="C239">
    <cfRule type="cellIs" dxfId="371" priority="24" operator="notEqual">
      <formula>"JA"</formula>
    </cfRule>
  </conditionalFormatting>
  <conditionalFormatting sqref="D235">
    <cfRule type="expression" dxfId="370" priority="14">
      <formula>C239&lt;&gt;"JA"</formula>
    </cfRule>
  </conditionalFormatting>
  <conditionalFormatting sqref="G186 G188:G203">
    <cfRule type="expression" dxfId="369" priority="7">
      <formula>$A$183="nvt"</formula>
    </cfRule>
  </conditionalFormatting>
  <conditionalFormatting sqref="G187">
    <cfRule type="expression" dxfId="368" priority="3">
      <formula>$A$144="nvt"</formula>
    </cfRule>
  </conditionalFormatting>
  <conditionalFormatting sqref="H186:I186">
    <cfRule type="expression" dxfId="367" priority="5">
      <formula>$A$144="nvt"</formula>
    </cfRule>
  </conditionalFormatting>
  <conditionalFormatting sqref="H203:I203">
    <cfRule type="expression" dxfId="366" priority="6">
      <formula>$A$183="nvt"</formula>
    </cfRule>
  </conditionalFormatting>
  <conditionalFormatting sqref="I186:J186">
    <cfRule type="expression" dxfId="365" priority="4" stopIfTrue="1">
      <formula>$A$16=0</formula>
    </cfRule>
  </conditionalFormatting>
  <conditionalFormatting sqref="J187:J202">
    <cfRule type="expression" dxfId="364"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hyperlinks>
    <hyperlink ref="D7" r:id="rId1" xr:uid="{875572D9-9487-4369-822A-DBF19F57D61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152</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63" priority="2" stopIfTrue="1">
      <formula>$A$16=0</formula>
    </cfRule>
  </conditionalFormatting>
  <conditionalFormatting sqref="A12:I33 A34:B34 H34:I34 A35:I35 A36:K52 A53:I55 A58:J74 A80:F91 A126:I147 A148:F164 A165:I183 A209:F220 A230:E234">
    <cfRule type="expression" dxfId="36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61" priority="12" stopIfTrue="1">
      <formula>$A$16=0</formula>
    </cfRule>
  </conditionalFormatting>
  <conditionalFormatting sqref="B29:C29">
    <cfRule type="expression" dxfId="360" priority="27">
      <formula>LEFT($C$29,3)="Let"</formula>
    </cfRule>
  </conditionalFormatting>
  <conditionalFormatting sqref="B33:C33 B36:G52">
    <cfRule type="expression" dxfId="359" priority="22">
      <formula>$A$33="nvt"</formula>
    </cfRule>
  </conditionalFormatting>
  <conditionalFormatting sqref="B55:C55 B58:G74">
    <cfRule type="expression" dxfId="358" priority="23">
      <formula>$A$55="nvt"</formula>
    </cfRule>
  </conditionalFormatting>
  <conditionalFormatting sqref="B94:C94 B97:E108">
    <cfRule type="expression" dxfId="357" priority="20">
      <formula>$A$94="nvt"</formula>
    </cfRule>
  </conditionalFormatting>
  <conditionalFormatting sqref="B111:C111 B114:E125">
    <cfRule type="expression" dxfId="356" priority="8">
      <formula>$A$111="nvt"</formula>
    </cfRule>
  </conditionalFormatting>
  <conditionalFormatting sqref="B128:C128">
    <cfRule type="expression" dxfId="355" priority="19">
      <formula>$A$128="nvt"</formula>
    </cfRule>
  </conditionalFormatting>
  <conditionalFormatting sqref="B17:D26">
    <cfRule type="expression" dxfId="354" priority="25">
      <formula>$A17=0</formula>
    </cfRule>
  </conditionalFormatting>
  <conditionalFormatting sqref="B77:D77 B80:C91">
    <cfRule type="expression" dxfId="353" priority="21">
      <formula>$A$77="nvt"</formula>
    </cfRule>
  </conditionalFormatting>
  <conditionalFormatting sqref="B206:D206 B209:C220">
    <cfRule type="expression" dxfId="352" priority="15">
      <formula>$A$206="nvt"</formula>
    </cfRule>
  </conditionalFormatting>
  <conditionalFormatting sqref="B168:E168">
    <cfRule type="expression" dxfId="351" priority="17">
      <formula>$A$168="nvt"</formula>
    </cfRule>
  </conditionalFormatting>
  <conditionalFormatting sqref="B144:F144">
    <cfRule type="expression" dxfId="350" priority="18">
      <formula>$A$144="nvt"</formula>
    </cfRule>
  </conditionalFormatting>
  <conditionalFormatting sqref="B186:F203 B183:C183">
    <cfRule type="expression" dxfId="349" priority="16">
      <formula>$A$183="nvt"</formula>
    </cfRule>
  </conditionalFormatting>
  <conditionalFormatting sqref="B131:I141">
    <cfRule type="expression" dxfId="348" priority="13">
      <formula>$A$128="nvt"</formula>
    </cfRule>
  </conditionalFormatting>
  <conditionalFormatting sqref="B147:I147 B148:F164 B165:I165">
    <cfRule type="expression" dxfId="347" priority="11">
      <formula>$A$144="nvt"</formula>
    </cfRule>
  </conditionalFormatting>
  <conditionalFormatting sqref="B171:I180">
    <cfRule type="expression" dxfId="346" priority="26">
      <formula>$A$168="nvt"</formula>
    </cfRule>
  </conditionalFormatting>
  <conditionalFormatting sqref="C239">
    <cfRule type="cellIs" dxfId="345" priority="24" operator="notEqual">
      <formula>"JA"</formula>
    </cfRule>
  </conditionalFormatting>
  <conditionalFormatting sqref="D235">
    <cfRule type="expression" dxfId="344" priority="14">
      <formula>C239&lt;&gt;"JA"</formula>
    </cfRule>
  </conditionalFormatting>
  <conditionalFormatting sqref="G186 G188:G203">
    <cfRule type="expression" dxfId="343" priority="7">
      <formula>$A$183="nvt"</formula>
    </cfRule>
  </conditionalFormatting>
  <conditionalFormatting sqref="G187">
    <cfRule type="expression" dxfId="342" priority="3">
      <formula>$A$144="nvt"</formula>
    </cfRule>
  </conditionalFormatting>
  <conditionalFormatting sqref="H186:I186">
    <cfRule type="expression" dxfId="341" priority="5">
      <formula>$A$144="nvt"</formula>
    </cfRule>
  </conditionalFormatting>
  <conditionalFormatting sqref="H203:I203">
    <cfRule type="expression" dxfId="340" priority="6">
      <formula>$A$183="nvt"</formula>
    </cfRule>
  </conditionalFormatting>
  <conditionalFormatting sqref="I186:J186">
    <cfRule type="expression" dxfId="339" priority="4" stopIfTrue="1">
      <formula>$A$16=0</formula>
    </cfRule>
  </conditionalFormatting>
  <conditionalFormatting sqref="J187:J202">
    <cfRule type="expression" dxfId="338"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hyperlinks>
    <hyperlink ref="D7" r:id="rId1" xr:uid="{F03E97A6-7244-4864-8DE0-5DA868130A2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153</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37" priority="2" stopIfTrue="1">
      <formula>$A$16=0</formula>
    </cfRule>
  </conditionalFormatting>
  <conditionalFormatting sqref="A12:I33 A34:B34 H34:I34 A35:I35 A36:K52 A53:I55 A58:J74 A80:F91 A126:I147 A148:F164 A165:I183 A209:F220 A230:E234">
    <cfRule type="expression" dxfId="33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35" priority="12" stopIfTrue="1">
      <formula>$A$16=0</formula>
    </cfRule>
  </conditionalFormatting>
  <conditionalFormatting sqref="B29:C29">
    <cfRule type="expression" dxfId="334" priority="27">
      <formula>LEFT($C$29,3)="Let"</formula>
    </cfRule>
  </conditionalFormatting>
  <conditionalFormatting sqref="B33:C33 B36:G52">
    <cfRule type="expression" dxfId="333" priority="22">
      <formula>$A$33="nvt"</formula>
    </cfRule>
  </conditionalFormatting>
  <conditionalFormatting sqref="B55:C55 B58:G74">
    <cfRule type="expression" dxfId="332" priority="23">
      <formula>$A$55="nvt"</formula>
    </cfRule>
  </conditionalFormatting>
  <conditionalFormatting sqref="B94:C94 B97:E108">
    <cfRule type="expression" dxfId="331" priority="20">
      <formula>$A$94="nvt"</formula>
    </cfRule>
  </conditionalFormatting>
  <conditionalFormatting sqref="B111:C111 B114:E125">
    <cfRule type="expression" dxfId="330" priority="8">
      <formula>$A$111="nvt"</formula>
    </cfRule>
  </conditionalFormatting>
  <conditionalFormatting sqref="B128:C128">
    <cfRule type="expression" dxfId="329" priority="19">
      <formula>$A$128="nvt"</formula>
    </cfRule>
  </conditionalFormatting>
  <conditionalFormatting sqref="B17:D26">
    <cfRule type="expression" dxfId="328" priority="25">
      <formula>$A17=0</formula>
    </cfRule>
  </conditionalFormatting>
  <conditionalFormatting sqref="B77:D77 B80:C91">
    <cfRule type="expression" dxfId="327" priority="21">
      <formula>$A$77="nvt"</formula>
    </cfRule>
  </conditionalFormatting>
  <conditionalFormatting sqref="B206:D206 B209:C220">
    <cfRule type="expression" dxfId="326" priority="15">
      <formula>$A$206="nvt"</formula>
    </cfRule>
  </conditionalFormatting>
  <conditionalFormatting sqref="B168:E168">
    <cfRule type="expression" dxfId="325" priority="17">
      <formula>$A$168="nvt"</formula>
    </cfRule>
  </conditionalFormatting>
  <conditionalFormatting sqref="B144:F144">
    <cfRule type="expression" dxfId="324" priority="18">
      <formula>$A$144="nvt"</formula>
    </cfRule>
  </conditionalFormatting>
  <conditionalFormatting sqref="B186:F203 B183:C183">
    <cfRule type="expression" dxfId="323" priority="16">
      <formula>$A$183="nvt"</formula>
    </cfRule>
  </conditionalFormatting>
  <conditionalFormatting sqref="B131:I141">
    <cfRule type="expression" dxfId="322" priority="13">
      <formula>$A$128="nvt"</formula>
    </cfRule>
  </conditionalFormatting>
  <conditionalFormatting sqref="B147:I147 B148:F164 B165:I165">
    <cfRule type="expression" dxfId="321" priority="11">
      <formula>$A$144="nvt"</formula>
    </cfRule>
  </conditionalFormatting>
  <conditionalFormatting sqref="B171:I180">
    <cfRule type="expression" dxfId="320" priority="26">
      <formula>$A$168="nvt"</formula>
    </cfRule>
  </conditionalFormatting>
  <conditionalFormatting sqref="C239">
    <cfRule type="cellIs" dxfId="319" priority="24" operator="notEqual">
      <formula>"JA"</formula>
    </cfRule>
  </conditionalFormatting>
  <conditionalFormatting sqref="D235">
    <cfRule type="expression" dxfId="318" priority="14">
      <formula>C239&lt;&gt;"JA"</formula>
    </cfRule>
  </conditionalFormatting>
  <conditionalFormatting sqref="G186 G188:G203">
    <cfRule type="expression" dxfId="317" priority="7">
      <formula>$A$183="nvt"</formula>
    </cfRule>
  </conditionalFormatting>
  <conditionalFormatting sqref="G187">
    <cfRule type="expression" dxfId="316" priority="3">
      <formula>$A$144="nvt"</formula>
    </cfRule>
  </conditionalFormatting>
  <conditionalFormatting sqref="H186:I186">
    <cfRule type="expression" dxfId="315" priority="5">
      <formula>$A$144="nvt"</formula>
    </cfRule>
  </conditionalFormatting>
  <conditionalFormatting sqref="H203:I203">
    <cfRule type="expression" dxfId="314" priority="6">
      <formula>$A$183="nvt"</formula>
    </cfRule>
  </conditionalFormatting>
  <conditionalFormatting sqref="I186:J186">
    <cfRule type="expression" dxfId="313" priority="4" stopIfTrue="1">
      <formula>$A$16=0</formula>
    </cfRule>
  </conditionalFormatting>
  <conditionalFormatting sqref="J187:J202">
    <cfRule type="expression" dxfId="312"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hyperlinks>
    <hyperlink ref="D7" r:id="rId1" xr:uid="{E56748DF-2036-4940-A12A-848CD856A449}"/>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154</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311" priority="2" stopIfTrue="1">
      <formula>$A$16=0</formula>
    </cfRule>
  </conditionalFormatting>
  <conditionalFormatting sqref="A12:I33 A34:B34 H34:I34 A35:I35 A36:K52 A53:I55 A58:J74 A80:F91 A126:I147 A148:F164 A165:I183 A209:F220 A230:E234">
    <cfRule type="expression" dxfId="31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309" priority="12" stopIfTrue="1">
      <formula>$A$16=0</formula>
    </cfRule>
  </conditionalFormatting>
  <conditionalFormatting sqref="B29:C29">
    <cfRule type="expression" dxfId="308" priority="27">
      <formula>LEFT($C$29,3)="Let"</formula>
    </cfRule>
  </conditionalFormatting>
  <conditionalFormatting sqref="B33:C33 B36:G52">
    <cfRule type="expression" dxfId="307" priority="22">
      <formula>$A$33="nvt"</formula>
    </cfRule>
  </conditionalFormatting>
  <conditionalFormatting sqref="B55:C55 B58:G74">
    <cfRule type="expression" dxfId="306" priority="23">
      <formula>$A$55="nvt"</formula>
    </cfRule>
  </conditionalFormatting>
  <conditionalFormatting sqref="B94:C94 B97:E108">
    <cfRule type="expression" dxfId="305" priority="20">
      <formula>$A$94="nvt"</formula>
    </cfRule>
  </conditionalFormatting>
  <conditionalFormatting sqref="B111:C111 B114:E125">
    <cfRule type="expression" dxfId="304" priority="8">
      <formula>$A$111="nvt"</formula>
    </cfRule>
  </conditionalFormatting>
  <conditionalFormatting sqref="B128:C128">
    <cfRule type="expression" dxfId="303" priority="19">
      <formula>$A$128="nvt"</formula>
    </cfRule>
  </conditionalFormatting>
  <conditionalFormatting sqref="B17:D26">
    <cfRule type="expression" dxfId="302" priority="25">
      <formula>$A17=0</formula>
    </cfRule>
  </conditionalFormatting>
  <conditionalFormatting sqref="B77:D77 B80:C91">
    <cfRule type="expression" dxfId="301" priority="21">
      <formula>$A$77="nvt"</formula>
    </cfRule>
  </conditionalFormatting>
  <conditionalFormatting sqref="B206:D206 B209:C220">
    <cfRule type="expression" dxfId="300" priority="15">
      <formula>$A$206="nvt"</formula>
    </cfRule>
  </conditionalFormatting>
  <conditionalFormatting sqref="B168:E168">
    <cfRule type="expression" dxfId="299" priority="17">
      <formula>$A$168="nvt"</formula>
    </cfRule>
  </conditionalFormatting>
  <conditionalFormatting sqref="B144:F144">
    <cfRule type="expression" dxfId="298" priority="18">
      <formula>$A$144="nvt"</formula>
    </cfRule>
  </conditionalFormatting>
  <conditionalFormatting sqref="B186:F203 B183:C183">
    <cfRule type="expression" dxfId="297" priority="16">
      <formula>$A$183="nvt"</formula>
    </cfRule>
  </conditionalFormatting>
  <conditionalFormatting sqref="B131:I141">
    <cfRule type="expression" dxfId="296" priority="13">
      <formula>$A$128="nvt"</formula>
    </cfRule>
  </conditionalFormatting>
  <conditionalFormatting sqref="B147:I147 B148:F164 B165:I165">
    <cfRule type="expression" dxfId="295" priority="11">
      <formula>$A$144="nvt"</formula>
    </cfRule>
  </conditionalFormatting>
  <conditionalFormatting sqref="B171:I180">
    <cfRule type="expression" dxfId="294" priority="26">
      <formula>$A$168="nvt"</formula>
    </cfRule>
  </conditionalFormatting>
  <conditionalFormatting sqref="C239">
    <cfRule type="cellIs" dxfId="293" priority="24" operator="notEqual">
      <formula>"JA"</formula>
    </cfRule>
  </conditionalFormatting>
  <conditionalFormatting sqref="D235">
    <cfRule type="expression" dxfId="292" priority="14">
      <formula>C239&lt;&gt;"JA"</formula>
    </cfRule>
  </conditionalFormatting>
  <conditionalFormatting sqref="G186 G188:G203">
    <cfRule type="expression" dxfId="291" priority="7">
      <formula>$A$183="nvt"</formula>
    </cfRule>
  </conditionalFormatting>
  <conditionalFormatting sqref="G187">
    <cfRule type="expression" dxfId="290" priority="3">
      <formula>$A$144="nvt"</formula>
    </cfRule>
  </conditionalFormatting>
  <conditionalFormatting sqref="H186:I186">
    <cfRule type="expression" dxfId="289" priority="5">
      <formula>$A$144="nvt"</formula>
    </cfRule>
  </conditionalFormatting>
  <conditionalFormatting sqref="H203:I203">
    <cfRule type="expression" dxfId="288" priority="6">
      <formula>$A$183="nvt"</formula>
    </cfRule>
  </conditionalFormatting>
  <conditionalFormatting sqref="I186:J186">
    <cfRule type="expression" dxfId="287" priority="4" stopIfTrue="1">
      <formula>$A$16=0</formula>
    </cfRule>
  </conditionalFormatting>
  <conditionalFormatting sqref="J187:J202">
    <cfRule type="expression" dxfId="286"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hyperlinks>
    <hyperlink ref="D7" r:id="rId1" xr:uid="{82F0E930-46AE-4923-AC87-0F282EC7C1C0}"/>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155</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85" priority="2" stopIfTrue="1">
      <formula>$A$16=0</formula>
    </cfRule>
  </conditionalFormatting>
  <conditionalFormatting sqref="A12:I33 A34:B34 H34:I34 A35:I35 A36:K52 A53:I55 A58:J74 A80:F91 A126:I147 A148:F164 A165:I183 A209:F220 A230:E234">
    <cfRule type="expression" dxfId="28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83" priority="12" stopIfTrue="1">
      <formula>$A$16=0</formula>
    </cfRule>
  </conditionalFormatting>
  <conditionalFormatting sqref="B29:C29">
    <cfRule type="expression" dxfId="282" priority="27">
      <formula>LEFT($C$29,3)="Let"</formula>
    </cfRule>
  </conditionalFormatting>
  <conditionalFormatting sqref="B33:C33 B36:G52">
    <cfRule type="expression" dxfId="281" priority="22">
      <formula>$A$33="nvt"</formula>
    </cfRule>
  </conditionalFormatting>
  <conditionalFormatting sqref="B55:C55 B58:G74">
    <cfRule type="expression" dxfId="280" priority="23">
      <formula>$A$55="nvt"</formula>
    </cfRule>
  </conditionalFormatting>
  <conditionalFormatting sqref="B94:C94 B97:E108">
    <cfRule type="expression" dxfId="279" priority="20">
      <formula>$A$94="nvt"</formula>
    </cfRule>
  </conditionalFormatting>
  <conditionalFormatting sqref="B111:C111 B114:E125">
    <cfRule type="expression" dxfId="278" priority="8">
      <formula>$A$111="nvt"</formula>
    </cfRule>
  </conditionalFormatting>
  <conditionalFormatting sqref="B128:C128">
    <cfRule type="expression" dxfId="277" priority="19">
      <formula>$A$128="nvt"</formula>
    </cfRule>
  </conditionalFormatting>
  <conditionalFormatting sqref="B17:D26">
    <cfRule type="expression" dxfId="276" priority="25">
      <formula>$A17=0</formula>
    </cfRule>
  </conditionalFormatting>
  <conditionalFormatting sqref="B77:D77 B80:C91">
    <cfRule type="expression" dxfId="275" priority="21">
      <formula>$A$77="nvt"</formula>
    </cfRule>
  </conditionalFormatting>
  <conditionalFormatting sqref="B206:D206 B209:C220">
    <cfRule type="expression" dxfId="274" priority="15">
      <formula>$A$206="nvt"</formula>
    </cfRule>
  </conditionalFormatting>
  <conditionalFormatting sqref="B168:E168">
    <cfRule type="expression" dxfId="273" priority="17">
      <formula>$A$168="nvt"</formula>
    </cfRule>
  </conditionalFormatting>
  <conditionalFormatting sqref="B144:F144">
    <cfRule type="expression" dxfId="272" priority="18">
      <formula>$A$144="nvt"</formula>
    </cfRule>
  </conditionalFormatting>
  <conditionalFormatting sqref="B186:F203 B183:C183">
    <cfRule type="expression" dxfId="271" priority="16">
      <formula>$A$183="nvt"</formula>
    </cfRule>
  </conditionalFormatting>
  <conditionalFormatting sqref="B131:I141">
    <cfRule type="expression" dxfId="270" priority="13">
      <formula>$A$128="nvt"</formula>
    </cfRule>
  </conditionalFormatting>
  <conditionalFormatting sqref="B147:I147 B148:F164 B165:I165">
    <cfRule type="expression" dxfId="269" priority="11">
      <formula>$A$144="nvt"</formula>
    </cfRule>
  </conditionalFormatting>
  <conditionalFormatting sqref="B171:I180">
    <cfRule type="expression" dxfId="268" priority="26">
      <formula>$A$168="nvt"</formula>
    </cfRule>
  </conditionalFormatting>
  <conditionalFormatting sqref="C239">
    <cfRule type="cellIs" dxfId="267" priority="24" operator="notEqual">
      <formula>"JA"</formula>
    </cfRule>
  </conditionalFormatting>
  <conditionalFormatting sqref="D235">
    <cfRule type="expression" dxfId="266" priority="14">
      <formula>C239&lt;&gt;"JA"</formula>
    </cfRule>
  </conditionalFormatting>
  <conditionalFormatting sqref="G186 G188:G203">
    <cfRule type="expression" dxfId="265" priority="7">
      <formula>$A$183="nvt"</formula>
    </cfRule>
  </conditionalFormatting>
  <conditionalFormatting sqref="G187">
    <cfRule type="expression" dxfId="264" priority="3">
      <formula>$A$144="nvt"</formula>
    </cfRule>
  </conditionalFormatting>
  <conditionalFormatting sqref="H186:I186">
    <cfRule type="expression" dxfId="263" priority="5">
      <formula>$A$144="nvt"</formula>
    </cfRule>
  </conditionalFormatting>
  <conditionalFormatting sqref="H203:I203">
    <cfRule type="expression" dxfId="262" priority="6">
      <formula>$A$183="nvt"</formula>
    </cfRule>
  </conditionalFormatting>
  <conditionalFormatting sqref="I186:J186">
    <cfRule type="expression" dxfId="261" priority="4" stopIfTrue="1">
      <formula>$A$16=0</formula>
    </cfRule>
  </conditionalFormatting>
  <conditionalFormatting sqref="J187:J202">
    <cfRule type="expression" dxfId="26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hyperlinks>
    <hyperlink ref="D7" r:id="rId1" xr:uid="{94DE343B-52C2-4B5C-9817-D98BFD36B82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156</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59" priority="2" stopIfTrue="1">
      <formula>$A$16=0</formula>
    </cfRule>
  </conditionalFormatting>
  <conditionalFormatting sqref="A12:I33 A34:B34 H34:I34 A35:I35 A36:K52 A53:I55 A58:J74 A80:F91 A126:I147 A148:F164 A165:I183 A209:F220 A230:E234">
    <cfRule type="expression" dxfId="25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57" priority="12" stopIfTrue="1">
      <formula>$A$16=0</formula>
    </cfRule>
  </conditionalFormatting>
  <conditionalFormatting sqref="B29:C29">
    <cfRule type="expression" dxfId="256" priority="27">
      <formula>LEFT($C$29,3)="Let"</formula>
    </cfRule>
  </conditionalFormatting>
  <conditionalFormatting sqref="B33:C33 B36:G52">
    <cfRule type="expression" dxfId="255" priority="22">
      <formula>$A$33="nvt"</formula>
    </cfRule>
  </conditionalFormatting>
  <conditionalFormatting sqref="B55:C55 B58:G74">
    <cfRule type="expression" dxfId="254" priority="23">
      <formula>$A$55="nvt"</formula>
    </cfRule>
  </conditionalFormatting>
  <conditionalFormatting sqref="B94:C94 B97:E108">
    <cfRule type="expression" dxfId="253" priority="20">
      <formula>$A$94="nvt"</formula>
    </cfRule>
  </conditionalFormatting>
  <conditionalFormatting sqref="B111:C111 B114:E125">
    <cfRule type="expression" dxfId="252" priority="8">
      <formula>$A$111="nvt"</formula>
    </cfRule>
  </conditionalFormatting>
  <conditionalFormatting sqref="B128:C128">
    <cfRule type="expression" dxfId="251" priority="19">
      <formula>$A$128="nvt"</formula>
    </cfRule>
  </conditionalFormatting>
  <conditionalFormatting sqref="B17:D26">
    <cfRule type="expression" dxfId="250" priority="25">
      <formula>$A17=0</formula>
    </cfRule>
  </conditionalFormatting>
  <conditionalFormatting sqref="B77:D77 B80:C91">
    <cfRule type="expression" dxfId="249" priority="21">
      <formula>$A$77="nvt"</formula>
    </cfRule>
  </conditionalFormatting>
  <conditionalFormatting sqref="B206:D206 B209:C220">
    <cfRule type="expression" dxfId="248" priority="15">
      <formula>$A$206="nvt"</formula>
    </cfRule>
  </conditionalFormatting>
  <conditionalFormatting sqref="B168:E168">
    <cfRule type="expression" dxfId="247" priority="17">
      <formula>$A$168="nvt"</formula>
    </cfRule>
  </conditionalFormatting>
  <conditionalFormatting sqref="B144:F144">
    <cfRule type="expression" dxfId="246" priority="18">
      <formula>$A$144="nvt"</formula>
    </cfRule>
  </conditionalFormatting>
  <conditionalFormatting sqref="B186:F203 B183:C183">
    <cfRule type="expression" dxfId="245" priority="16">
      <formula>$A$183="nvt"</formula>
    </cfRule>
  </conditionalFormatting>
  <conditionalFormatting sqref="B131:I141">
    <cfRule type="expression" dxfId="244" priority="13">
      <formula>$A$128="nvt"</formula>
    </cfRule>
  </conditionalFormatting>
  <conditionalFormatting sqref="B147:I147 B148:F164 B165:I165">
    <cfRule type="expression" dxfId="243" priority="11">
      <formula>$A$144="nvt"</formula>
    </cfRule>
  </conditionalFormatting>
  <conditionalFormatting sqref="B171:I180">
    <cfRule type="expression" dxfId="242" priority="26">
      <formula>$A$168="nvt"</formula>
    </cfRule>
  </conditionalFormatting>
  <conditionalFormatting sqref="C239">
    <cfRule type="cellIs" dxfId="241" priority="24" operator="notEqual">
      <formula>"JA"</formula>
    </cfRule>
  </conditionalFormatting>
  <conditionalFormatting sqref="D235">
    <cfRule type="expression" dxfId="240" priority="14">
      <formula>C239&lt;&gt;"JA"</formula>
    </cfRule>
  </conditionalFormatting>
  <conditionalFormatting sqref="G186 G188:G203">
    <cfRule type="expression" dxfId="239" priority="7">
      <formula>$A$183="nvt"</formula>
    </cfRule>
  </conditionalFormatting>
  <conditionalFormatting sqref="G187">
    <cfRule type="expression" dxfId="238" priority="3">
      <formula>$A$144="nvt"</formula>
    </cfRule>
  </conditionalFormatting>
  <conditionalFormatting sqref="H186:I186">
    <cfRule type="expression" dxfId="237" priority="5">
      <formula>$A$144="nvt"</formula>
    </cfRule>
  </conditionalFormatting>
  <conditionalFormatting sqref="H203:I203">
    <cfRule type="expression" dxfId="236" priority="6">
      <formula>$A$183="nvt"</formula>
    </cfRule>
  </conditionalFormatting>
  <conditionalFormatting sqref="I186:J186">
    <cfRule type="expression" dxfId="235" priority="4" stopIfTrue="1">
      <formula>$A$16=0</formula>
    </cfRule>
  </conditionalFormatting>
  <conditionalFormatting sqref="J187:J202">
    <cfRule type="expression" dxfId="234"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hyperlinks>
    <hyperlink ref="D7" r:id="rId1" xr:uid="{19E67D9A-580A-422F-96EA-74FE552FBCF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157</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33" priority="2" stopIfTrue="1">
      <formula>$A$16=0</formula>
    </cfRule>
  </conditionalFormatting>
  <conditionalFormatting sqref="A12:I33 A34:B34 H34:I34 A35:I35 A36:K52 A53:I55 A58:J74 A80:F91 A126:I147 A148:F164 A165:I183 A209:F220 A230:E234">
    <cfRule type="expression" dxfId="23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1" priority="12" stopIfTrue="1">
      <formula>$A$16=0</formula>
    </cfRule>
  </conditionalFormatting>
  <conditionalFormatting sqref="B29:C29">
    <cfRule type="expression" dxfId="230" priority="27">
      <formula>LEFT($C$29,3)="Let"</formula>
    </cfRule>
  </conditionalFormatting>
  <conditionalFormatting sqref="B33:C33 B36:G52">
    <cfRule type="expression" dxfId="229" priority="22">
      <formula>$A$33="nvt"</formula>
    </cfRule>
  </conditionalFormatting>
  <conditionalFormatting sqref="B55:C55 B58:G74">
    <cfRule type="expression" dxfId="228" priority="23">
      <formula>$A$55="nvt"</formula>
    </cfRule>
  </conditionalFormatting>
  <conditionalFormatting sqref="B94:C94 B97:E108">
    <cfRule type="expression" dxfId="227" priority="20">
      <formula>$A$94="nvt"</formula>
    </cfRule>
  </conditionalFormatting>
  <conditionalFormatting sqref="B111:C111 B114:E125">
    <cfRule type="expression" dxfId="226" priority="8">
      <formula>$A$111="nvt"</formula>
    </cfRule>
  </conditionalFormatting>
  <conditionalFormatting sqref="B128:C128">
    <cfRule type="expression" dxfId="225" priority="19">
      <formula>$A$128="nvt"</formula>
    </cfRule>
  </conditionalFormatting>
  <conditionalFormatting sqref="B17:D26">
    <cfRule type="expression" dxfId="224" priority="25">
      <formula>$A17=0</formula>
    </cfRule>
  </conditionalFormatting>
  <conditionalFormatting sqref="B77:D77 B80:C91">
    <cfRule type="expression" dxfId="223" priority="21">
      <formula>$A$77="nvt"</formula>
    </cfRule>
  </conditionalFormatting>
  <conditionalFormatting sqref="B206:D206 B209:C220">
    <cfRule type="expression" dxfId="222" priority="15">
      <formula>$A$206="nvt"</formula>
    </cfRule>
  </conditionalFormatting>
  <conditionalFormatting sqref="B168:E168">
    <cfRule type="expression" dxfId="221" priority="17">
      <formula>$A$168="nvt"</formula>
    </cfRule>
  </conditionalFormatting>
  <conditionalFormatting sqref="B144:F144">
    <cfRule type="expression" dxfId="220" priority="18">
      <formula>$A$144="nvt"</formula>
    </cfRule>
  </conditionalFormatting>
  <conditionalFormatting sqref="B186:F203 B183:C183">
    <cfRule type="expression" dxfId="219" priority="16">
      <formula>$A$183="nvt"</formula>
    </cfRule>
  </conditionalFormatting>
  <conditionalFormatting sqref="B131:I141">
    <cfRule type="expression" dxfId="218" priority="13">
      <formula>$A$128="nvt"</formula>
    </cfRule>
  </conditionalFormatting>
  <conditionalFormatting sqref="B147:I147 B148:F164 B165:I165">
    <cfRule type="expression" dxfId="217" priority="11">
      <formula>$A$144="nvt"</formula>
    </cfRule>
  </conditionalFormatting>
  <conditionalFormatting sqref="B171:I180">
    <cfRule type="expression" dxfId="216" priority="26">
      <formula>$A$168="nvt"</formula>
    </cfRule>
  </conditionalFormatting>
  <conditionalFormatting sqref="C239">
    <cfRule type="cellIs" dxfId="215" priority="24" operator="notEqual">
      <formula>"JA"</formula>
    </cfRule>
  </conditionalFormatting>
  <conditionalFormatting sqref="D235">
    <cfRule type="expression" dxfId="214" priority="14">
      <formula>C239&lt;&gt;"JA"</formula>
    </cfRule>
  </conditionalFormatting>
  <conditionalFormatting sqref="G186 G188:G203">
    <cfRule type="expression" dxfId="213" priority="7">
      <formula>$A$183="nvt"</formula>
    </cfRule>
  </conditionalFormatting>
  <conditionalFormatting sqref="G187">
    <cfRule type="expression" dxfId="212" priority="3">
      <formula>$A$144="nvt"</formula>
    </cfRule>
  </conditionalFormatting>
  <conditionalFormatting sqref="H186:I186">
    <cfRule type="expression" dxfId="211" priority="5">
      <formula>$A$144="nvt"</formula>
    </cfRule>
  </conditionalFormatting>
  <conditionalFormatting sqref="H203:I203">
    <cfRule type="expression" dxfId="210" priority="6">
      <formula>$A$183="nvt"</formula>
    </cfRule>
  </conditionalFormatting>
  <conditionalFormatting sqref="I186:J186">
    <cfRule type="expression" dxfId="209" priority="4" stopIfTrue="1">
      <formula>$A$16=0</formula>
    </cfRule>
  </conditionalFormatting>
  <conditionalFormatting sqref="J187:J202">
    <cfRule type="expression" dxfId="208"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hyperlinks>
    <hyperlink ref="D7" r:id="rId1" xr:uid="{A23DD563-A8E7-4741-BF51-42CAC6035F9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158</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07" priority="2" stopIfTrue="1">
      <formula>$A$16=0</formula>
    </cfRule>
  </conditionalFormatting>
  <conditionalFormatting sqref="A12:I33 A34:B34 H34:I34 A35:I35 A36:K52 A53:I55 A58:J74 A80:F91 A126:I147 A148:F164 A165:I183 A209:F220 A230:E234">
    <cfRule type="expression" dxfId="20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05" priority="12" stopIfTrue="1">
      <formula>$A$16=0</formula>
    </cfRule>
  </conditionalFormatting>
  <conditionalFormatting sqref="B29:C29">
    <cfRule type="expression" dxfId="204" priority="27">
      <formula>LEFT($C$29,3)="Let"</formula>
    </cfRule>
  </conditionalFormatting>
  <conditionalFormatting sqref="B33:C33 B36:G52">
    <cfRule type="expression" dxfId="203" priority="22">
      <formula>$A$33="nvt"</formula>
    </cfRule>
  </conditionalFormatting>
  <conditionalFormatting sqref="B55:C55 B58:G74">
    <cfRule type="expression" dxfId="202" priority="23">
      <formula>$A$55="nvt"</formula>
    </cfRule>
  </conditionalFormatting>
  <conditionalFormatting sqref="B94:C94 B97:E108">
    <cfRule type="expression" dxfId="201" priority="20">
      <formula>$A$94="nvt"</formula>
    </cfRule>
  </conditionalFormatting>
  <conditionalFormatting sqref="B111:C111 B114:E125">
    <cfRule type="expression" dxfId="200" priority="8">
      <formula>$A$111="nvt"</formula>
    </cfRule>
  </conditionalFormatting>
  <conditionalFormatting sqref="B128:C128">
    <cfRule type="expression" dxfId="199" priority="19">
      <formula>$A$128="nvt"</formula>
    </cfRule>
  </conditionalFormatting>
  <conditionalFormatting sqref="B17:D26">
    <cfRule type="expression" dxfId="198" priority="25">
      <formula>$A17=0</formula>
    </cfRule>
  </conditionalFormatting>
  <conditionalFormatting sqref="B77:D77 B80:C91">
    <cfRule type="expression" dxfId="197" priority="21">
      <formula>$A$77="nvt"</formula>
    </cfRule>
  </conditionalFormatting>
  <conditionalFormatting sqref="B206:D206 B209:C220">
    <cfRule type="expression" dxfId="196" priority="15">
      <formula>$A$206="nvt"</formula>
    </cfRule>
  </conditionalFormatting>
  <conditionalFormatting sqref="B168:E168">
    <cfRule type="expression" dxfId="195" priority="17">
      <formula>$A$168="nvt"</formula>
    </cfRule>
  </conditionalFormatting>
  <conditionalFormatting sqref="B144:F144">
    <cfRule type="expression" dxfId="194" priority="18">
      <formula>$A$144="nvt"</formula>
    </cfRule>
  </conditionalFormatting>
  <conditionalFormatting sqref="B186:F203 B183:C183">
    <cfRule type="expression" dxfId="193" priority="16">
      <formula>$A$183="nvt"</formula>
    </cfRule>
  </conditionalFormatting>
  <conditionalFormatting sqref="B131:I141">
    <cfRule type="expression" dxfId="192" priority="13">
      <formula>$A$128="nvt"</formula>
    </cfRule>
  </conditionalFormatting>
  <conditionalFormatting sqref="B147:I147 B148:F164 B165:I165">
    <cfRule type="expression" dxfId="191" priority="11">
      <formula>$A$144="nvt"</formula>
    </cfRule>
  </conditionalFormatting>
  <conditionalFormatting sqref="B171:I180">
    <cfRule type="expression" dxfId="190" priority="26">
      <formula>$A$168="nvt"</formula>
    </cfRule>
  </conditionalFormatting>
  <conditionalFormatting sqref="C239">
    <cfRule type="cellIs" dxfId="189" priority="24" operator="notEqual">
      <formula>"JA"</formula>
    </cfRule>
  </conditionalFormatting>
  <conditionalFormatting sqref="D235">
    <cfRule type="expression" dxfId="188" priority="14">
      <formula>C239&lt;&gt;"JA"</formula>
    </cfRule>
  </conditionalFormatting>
  <conditionalFormatting sqref="G186 G188:G203">
    <cfRule type="expression" dxfId="187" priority="7">
      <formula>$A$183="nvt"</formula>
    </cfRule>
  </conditionalFormatting>
  <conditionalFormatting sqref="G187">
    <cfRule type="expression" dxfId="186" priority="3">
      <formula>$A$144="nvt"</formula>
    </cfRule>
  </conditionalFormatting>
  <conditionalFormatting sqref="H186:I186">
    <cfRule type="expression" dxfId="185" priority="5">
      <formula>$A$144="nvt"</formula>
    </cfRule>
  </conditionalFormatting>
  <conditionalFormatting sqref="H203:I203">
    <cfRule type="expression" dxfId="184" priority="6">
      <formula>$A$183="nvt"</formula>
    </cfRule>
  </conditionalFormatting>
  <conditionalFormatting sqref="I186:J186">
    <cfRule type="expression" dxfId="183" priority="4" stopIfTrue="1">
      <formula>$A$16=0</formula>
    </cfRule>
  </conditionalFormatting>
  <conditionalFormatting sqref="J187:J202">
    <cfRule type="expression" dxfId="182"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hyperlinks>
    <hyperlink ref="D7" r:id="rId1" xr:uid="{2D297800-6C77-4C5D-BA13-29B83C60CF8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159</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81" priority="2" stopIfTrue="1">
      <formula>$A$16=0</formula>
    </cfRule>
  </conditionalFormatting>
  <conditionalFormatting sqref="A12:I33 A34:B34 H34:I34 A35:I35 A36:K52 A53:I55 A58:J74 A80:F91 A126:I147 A148:F164 A165:I183 A209:F220 A230:E234">
    <cfRule type="expression" dxfId="18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79" priority="12" stopIfTrue="1">
      <formula>$A$16=0</formula>
    </cfRule>
  </conditionalFormatting>
  <conditionalFormatting sqref="B29:C29">
    <cfRule type="expression" dxfId="178" priority="27">
      <formula>LEFT($C$29,3)="Let"</formula>
    </cfRule>
  </conditionalFormatting>
  <conditionalFormatting sqref="B33:C33 B36:G52">
    <cfRule type="expression" dxfId="177" priority="22">
      <formula>$A$33="nvt"</formula>
    </cfRule>
  </conditionalFormatting>
  <conditionalFormatting sqref="B55:C55 B58:G74">
    <cfRule type="expression" dxfId="176" priority="23">
      <formula>$A$55="nvt"</formula>
    </cfRule>
  </conditionalFormatting>
  <conditionalFormatting sqref="B94:C94 B97:E108">
    <cfRule type="expression" dxfId="175" priority="20">
      <formula>$A$94="nvt"</formula>
    </cfRule>
  </conditionalFormatting>
  <conditionalFormatting sqref="B111:C111 B114:E125">
    <cfRule type="expression" dxfId="174" priority="8">
      <formula>$A$111="nvt"</formula>
    </cfRule>
  </conditionalFormatting>
  <conditionalFormatting sqref="B128:C128">
    <cfRule type="expression" dxfId="173" priority="19">
      <formula>$A$128="nvt"</formula>
    </cfRule>
  </conditionalFormatting>
  <conditionalFormatting sqref="B17:D26">
    <cfRule type="expression" dxfId="172" priority="25">
      <formula>$A17=0</formula>
    </cfRule>
  </conditionalFormatting>
  <conditionalFormatting sqref="B77:D77 B80:C91">
    <cfRule type="expression" dxfId="171" priority="21">
      <formula>$A$77="nvt"</formula>
    </cfRule>
  </conditionalFormatting>
  <conditionalFormatting sqref="B206:D206 B209:C220">
    <cfRule type="expression" dxfId="170" priority="15">
      <formula>$A$206="nvt"</formula>
    </cfRule>
  </conditionalFormatting>
  <conditionalFormatting sqref="B168:E168">
    <cfRule type="expression" dxfId="169" priority="17">
      <formula>$A$168="nvt"</formula>
    </cfRule>
  </conditionalFormatting>
  <conditionalFormatting sqref="B144:F144">
    <cfRule type="expression" dxfId="168" priority="18">
      <formula>$A$144="nvt"</formula>
    </cfRule>
  </conditionalFormatting>
  <conditionalFormatting sqref="B186:F203 B183:C183">
    <cfRule type="expression" dxfId="167" priority="16">
      <formula>$A$183="nvt"</formula>
    </cfRule>
  </conditionalFormatting>
  <conditionalFormatting sqref="B131:I141">
    <cfRule type="expression" dxfId="166" priority="13">
      <formula>$A$128="nvt"</formula>
    </cfRule>
  </conditionalFormatting>
  <conditionalFormatting sqref="B147:I147 B148:F164 B165:I165">
    <cfRule type="expression" dxfId="165" priority="11">
      <formula>$A$144="nvt"</formula>
    </cfRule>
  </conditionalFormatting>
  <conditionalFormatting sqref="B171:I180">
    <cfRule type="expression" dxfId="164" priority="26">
      <formula>$A$168="nvt"</formula>
    </cfRule>
  </conditionalFormatting>
  <conditionalFormatting sqref="C239">
    <cfRule type="cellIs" dxfId="163" priority="24" operator="notEqual">
      <formula>"JA"</formula>
    </cfRule>
  </conditionalFormatting>
  <conditionalFormatting sqref="D235">
    <cfRule type="expression" dxfId="162" priority="14">
      <formula>C239&lt;&gt;"JA"</formula>
    </cfRule>
  </conditionalFormatting>
  <conditionalFormatting sqref="G186 G188:G203">
    <cfRule type="expression" dxfId="161" priority="7">
      <formula>$A$183="nvt"</formula>
    </cfRule>
  </conditionalFormatting>
  <conditionalFormatting sqref="G187">
    <cfRule type="expression" dxfId="160" priority="3">
      <formula>$A$144="nvt"</formula>
    </cfRule>
  </conditionalFormatting>
  <conditionalFormatting sqref="H186:I186">
    <cfRule type="expression" dxfId="159" priority="5">
      <formula>$A$144="nvt"</formula>
    </cfRule>
  </conditionalFormatting>
  <conditionalFormatting sqref="H203:I203">
    <cfRule type="expression" dxfId="158" priority="6">
      <formula>$A$183="nvt"</formula>
    </cfRule>
  </conditionalFormatting>
  <conditionalFormatting sqref="I186:J186">
    <cfRule type="expression" dxfId="157" priority="4" stopIfTrue="1">
      <formula>$A$16=0</formula>
    </cfRule>
  </conditionalFormatting>
  <conditionalFormatting sqref="J187:J202">
    <cfRule type="expression" dxfId="156"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hyperlinks>
    <hyperlink ref="D7" r:id="rId1" xr:uid="{968FF376-3B52-4CD3-BC47-3D651541F00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160</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55" priority="2" stopIfTrue="1">
      <formula>$A$16=0</formula>
    </cfRule>
  </conditionalFormatting>
  <conditionalFormatting sqref="A12:I33 A34:B34 H34:I34 A35:I35 A36:K52 A53:I55 A58:J74 A80:F91 A126:I147 A148:F164 A165:I183 A209:F220 A230:E234">
    <cfRule type="expression" dxfId="15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53" priority="12" stopIfTrue="1">
      <formula>$A$16=0</formula>
    </cfRule>
  </conditionalFormatting>
  <conditionalFormatting sqref="B29:C29">
    <cfRule type="expression" dxfId="152" priority="27">
      <formula>LEFT($C$29,3)="Let"</formula>
    </cfRule>
  </conditionalFormatting>
  <conditionalFormatting sqref="B33:C33 B36:G52">
    <cfRule type="expression" dxfId="151" priority="22">
      <formula>$A$33="nvt"</formula>
    </cfRule>
  </conditionalFormatting>
  <conditionalFormatting sqref="B55:C55 B58:G74">
    <cfRule type="expression" dxfId="150" priority="23">
      <formula>$A$55="nvt"</formula>
    </cfRule>
  </conditionalFormatting>
  <conditionalFormatting sqref="B94:C94 B97:E108">
    <cfRule type="expression" dxfId="149" priority="20">
      <formula>$A$94="nvt"</formula>
    </cfRule>
  </conditionalFormatting>
  <conditionalFormatting sqref="B111:C111 B114:E125">
    <cfRule type="expression" dxfId="148" priority="8">
      <formula>$A$111="nvt"</formula>
    </cfRule>
  </conditionalFormatting>
  <conditionalFormatting sqref="B128:C128">
    <cfRule type="expression" dxfId="147" priority="19">
      <formula>$A$128="nvt"</formula>
    </cfRule>
  </conditionalFormatting>
  <conditionalFormatting sqref="B17:D26">
    <cfRule type="expression" dxfId="146" priority="25">
      <formula>$A17=0</formula>
    </cfRule>
  </conditionalFormatting>
  <conditionalFormatting sqref="B77:D77 B80:C91">
    <cfRule type="expression" dxfId="145" priority="21">
      <formula>$A$77="nvt"</formula>
    </cfRule>
  </conditionalFormatting>
  <conditionalFormatting sqref="B206:D206 B209:C220">
    <cfRule type="expression" dxfId="144" priority="15">
      <formula>$A$206="nvt"</formula>
    </cfRule>
  </conditionalFormatting>
  <conditionalFormatting sqref="B168:E168">
    <cfRule type="expression" dxfId="143" priority="17">
      <formula>$A$168="nvt"</formula>
    </cfRule>
  </conditionalFormatting>
  <conditionalFormatting sqref="B144:F144">
    <cfRule type="expression" dxfId="142" priority="18">
      <formula>$A$144="nvt"</formula>
    </cfRule>
  </conditionalFormatting>
  <conditionalFormatting sqref="B186:F203 B183:C183">
    <cfRule type="expression" dxfId="141" priority="16">
      <formula>$A$183="nvt"</formula>
    </cfRule>
  </conditionalFormatting>
  <conditionalFormatting sqref="B131:I141">
    <cfRule type="expression" dxfId="140" priority="13">
      <formula>$A$128="nvt"</formula>
    </cfRule>
  </conditionalFormatting>
  <conditionalFormatting sqref="B147:I147 B148:F164 B165:I165">
    <cfRule type="expression" dxfId="139" priority="11">
      <formula>$A$144="nvt"</formula>
    </cfRule>
  </conditionalFormatting>
  <conditionalFormatting sqref="B171:I180">
    <cfRule type="expression" dxfId="138" priority="26">
      <formula>$A$168="nvt"</formula>
    </cfRule>
  </conditionalFormatting>
  <conditionalFormatting sqref="C239">
    <cfRule type="cellIs" dxfId="137" priority="24" operator="notEqual">
      <formula>"JA"</formula>
    </cfRule>
  </conditionalFormatting>
  <conditionalFormatting sqref="D235">
    <cfRule type="expression" dxfId="136" priority="14">
      <formula>C239&lt;&gt;"JA"</formula>
    </cfRule>
  </conditionalFormatting>
  <conditionalFormatting sqref="G186 G188:G203">
    <cfRule type="expression" dxfId="135" priority="7">
      <formula>$A$183="nvt"</formula>
    </cfRule>
  </conditionalFormatting>
  <conditionalFormatting sqref="G187">
    <cfRule type="expression" dxfId="134" priority="3">
      <formula>$A$144="nvt"</formula>
    </cfRule>
  </conditionalFormatting>
  <conditionalFormatting sqref="H186:I186">
    <cfRule type="expression" dxfId="133" priority="5">
      <formula>$A$144="nvt"</formula>
    </cfRule>
  </conditionalFormatting>
  <conditionalFormatting sqref="H203:I203">
    <cfRule type="expression" dxfId="132" priority="6">
      <formula>$A$183="nvt"</formula>
    </cfRule>
  </conditionalFormatting>
  <conditionalFormatting sqref="I186:J186">
    <cfRule type="expression" dxfId="131" priority="4" stopIfTrue="1">
      <formula>$A$16=0</formula>
    </cfRule>
  </conditionalFormatting>
  <conditionalFormatting sqref="J187:J202">
    <cfRule type="expression" dxfId="130"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hyperlinks>
    <hyperlink ref="D7" r:id="rId1" xr:uid="{E26860C0-6704-4FBE-9922-2FDAC73B02FA}"/>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43"/>
  <sheetViews>
    <sheetView workbookViewId="0">
      <selection activeCell="G27" sqref="G27"/>
    </sheetView>
  </sheetViews>
  <sheetFormatPr defaultColWidth="9.109375" defaultRowHeight="14.4" x14ac:dyDescent="0.35"/>
  <cols>
    <col min="1" max="1" width="3.44140625" style="91" customWidth="1"/>
    <col min="2" max="2" width="21.44140625" style="91" customWidth="1"/>
    <col min="3" max="3" width="48.44140625" style="91" customWidth="1"/>
    <col min="4" max="4" width="34.33203125" style="91" customWidth="1"/>
    <col min="5" max="5" width="21.33203125" style="91" customWidth="1"/>
    <col min="6" max="6" width="15.109375" style="91" customWidth="1"/>
    <col min="7" max="7" width="18.88671875" style="91" customWidth="1"/>
    <col min="8" max="16384" width="9.109375" style="91"/>
  </cols>
  <sheetData>
    <row r="1" spans="2:8" x14ac:dyDescent="0.35">
      <c r="G1" s="39" t="s">
        <v>28</v>
      </c>
      <c r="H1" s="230" t="s">
        <v>191</v>
      </c>
    </row>
    <row r="2" spans="2:8" ht="23.25" customHeight="1" x14ac:dyDescent="0.35">
      <c r="B2" s="30" t="s">
        <v>62</v>
      </c>
      <c r="C2" s="238"/>
      <c r="D2" s="238"/>
      <c r="E2" s="92"/>
      <c r="G2" s="40" t="s">
        <v>27</v>
      </c>
      <c r="H2" s="230" t="s">
        <v>190</v>
      </c>
    </row>
    <row r="3" spans="2:8" x14ac:dyDescent="0.35">
      <c r="G3" s="54" t="s">
        <v>29</v>
      </c>
      <c r="H3" s="230" t="s">
        <v>192</v>
      </c>
    </row>
    <row r="8" spans="2:8" ht="10.5" customHeight="1" x14ac:dyDescent="0.35"/>
    <row r="9" spans="2:8" ht="18" customHeight="1" x14ac:dyDescent="0.35">
      <c r="B9" s="229" t="s">
        <v>189</v>
      </c>
    </row>
    <row r="10" spans="2:8" ht="18" customHeight="1" x14ac:dyDescent="0.35"/>
    <row r="11" spans="2:8" ht="15.6" thickBot="1" x14ac:dyDescent="0.4">
      <c r="B11" s="179" t="s">
        <v>80</v>
      </c>
      <c r="C11" s="179" t="s">
        <v>90</v>
      </c>
    </row>
    <row r="12" spans="2:8" ht="15.6" thickTop="1" x14ac:dyDescent="0.35">
      <c r="B12" s="173"/>
      <c r="C12" s="174"/>
    </row>
    <row r="13" spans="2:8" ht="15" x14ac:dyDescent="0.35">
      <c r="B13" s="175"/>
      <c r="C13" s="174"/>
    </row>
    <row r="14" spans="2:8" ht="15" x14ac:dyDescent="0.35">
      <c r="B14" s="175"/>
      <c r="C14" s="174"/>
    </row>
    <row r="15" spans="2:8" ht="15" x14ac:dyDescent="0.35">
      <c r="B15" s="175"/>
      <c r="C15" s="176"/>
    </row>
    <row r="16" spans="2:8" ht="15" x14ac:dyDescent="0.35">
      <c r="B16" s="175"/>
      <c r="C16" s="176"/>
    </row>
    <row r="17" spans="2:7" ht="15" x14ac:dyDescent="0.35">
      <c r="B17" s="175"/>
      <c r="C17" s="176"/>
    </row>
    <row r="18" spans="2:7" ht="15" x14ac:dyDescent="0.35">
      <c r="B18" s="175"/>
      <c r="C18" s="176"/>
    </row>
    <row r="19" spans="2:7" ht="15" x14ac:dyDescent="0.35">
      <c r="B19" s="175"/>
      <c r="C19" s="176"/>
    </row>
    <row r="20" spans="2:7" ht="15" x14ac:dyDescent="0.35">
      <c r="B20" s="175"/>
      <c r="C20" s="176"/>
    </row>
    <row r="21" spans="2:7" ht="15" x14ac:dyDescent="0.35">
      <c r="B21" s="177"/>
      <c r="C21" s="178"/>
    </row>
    <row r="24" spans="2:7" ht="15" x14ac:dyDescent="0.35">
      <c r="B24" s="135" t="str">
        <f>"Wij, projectpartners van het project '"&amp;C2&amp;"', kiezen onderstaande optie voor het begroten en verantwoorden van de projectkosten:"</f>
        <v>Wij, projectpartners van het project '', kiezen onderstaande optie voor het begroten en verantwoorden van de projectkosten:</v>
      </c>
    </row>
    <row r="26" spans="2:7" ht="24.75" customHeight="1" x14ac:dyDescent="0.35">
      <c r="B26" s="239" t="s">
        <v>133</v>
      </c>
      <c r="C26" s="240"/>
      <c r="D26" s="240"/>
      <c r="E26" s="240"/>
      <c r="F26" s="206"/>
      <c r="G26" s="234"/>
    </row>
    <row r="27" spans="2:7" ht="15" customHeight="1" x14ac:dyDescent="0.35">
      <c r="G27" s="235"/>
    </row>
    <row r="43" spans="10:10" x14ac:dyDescent="0.35">
      <c r="J43" s="197"/>
    </row>
  </sheetData>
  <mergeCells count="2">
    <mergeCell ref="C2:D2"/>
    <mergeCell ref="B26:E26"/>
  </mergeCells>
  <phoneticPr fontId="10" type="noConversion"/>
  <dataValidations count="1">
    <dataValidation type="list" allowBlank="1" showInputMessage="1" showErrorMessage="1" sqref="B26:E26"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4"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161</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29" priority="2" stopIfTrue="1">
      <formula>$A$16=0</formula>
    </cfRule>
  </conditionalFormatting>
  <conditionalFormatting sqref="A12:I33 A34:B34 H34:I34 A35:I35 A36:K52 A53:I55 A58:J74 A80:F91 A126:I147 A148:F164 A165:I183 A209:F220 A230:E234">
    <cfRule type="expression" dxfId="128"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27" priority="12" stopIfTrue="1">
      <formula>$A$16=0</formula>
    </cfRule>
  </conditionalFormatting>
  <conditionalFormatting sqref="B29:C29">
    <cfRule type="expression" dxfId="126" priority="27">
      <formula>LEFT($C$29,3)="Let"</formula>
    </cfRule>
  </conditionalFormatting>
  <conditionalFormatting sqref="B33:C33 B36:G52">
    <cfRule type="expression" dxfId="125" priority="22">
      <formula>$A$33="nvt"</formula>
    </cfRule>
  </conditionalFormatting>
  <conditionalFormatting sqref="B55:C55 B58:G74">
    <cfRule type="expression" dxfId="124" priority="23">
      <formula>$A$55="nvt"</formula>
    </cfRule>
  </conditionalFormatting>
  <conditionalFormatting sqref="B94:C94 B97:E108">
    <cfRule type="expression" dxfId="123" priority="20">
      <formula>$A$94="nvt"</formula>
    </cfRule>
  </conditionalFormatting>
  <conditionalFormatting sqref="B111:C111 B114:E125">
    <cfRule type="expression" dxfId="122" priority="8">
      <formula>$A$111="nvt"</formula>
    </cfRule>
  </conditionalFormatting>
  <conditionalFormatting sqref="B128:C128">
    <cfRule type="expression" dxfId="121" priority="19">
      <formula>$A$128="nvt"</formula>
    </cfRule>
  </conditionalFormatting>
  <conditionalFormatting sqref="B17:D26">
    <cfRule type="expression" dxfId="120" priority="25">
      <formula>$A17=0</formula>
    </cfRule>
  </conditionalFormatting>
  <conditionalFormatting sqref="B77:D77 B80:C91">
    <cfRule type="expression" dxfId="119" priority="21">
      <formula>$A$77="nvt"</formula>
    </cfRule>
  </conditionalFormatting>
  <conditionalFormatting sqref="B206:D206 B209:C220">
    <cfRule type="expression" dxfId="118" priority="15">
      <formula>$A$206="nvt"</formula>
    </cfRule>
  </conditionalFormatting>
  <conditionalFormatting sqref="B168:E168">
    <cfRule type="expression" dxfId="117" priority="17">
      <formula>$A$168="nvt"</formula>
    </cfRule>
  </conditionalFormatting>
  <conditionalFormatting sqref="B144:F144">
    <cfRule type="expression" dxfId="116" priority="18">
      <formula>$A$144="nvt"</formula>
    </cfRule>
  </conditionalFormatting>
  <conditionalFormatting sqref="B186:F203 B183:C183">
    <cfRule type="expression" dxfId="115" priority="16">
      <formula>$A$183="nvt"</formula>
    </cfRule>
  </conditionalFormatting>
  <conditionalFormatting sqref="B131:I141">
    <cfRule type="expression" dxfId="114" priority="13">
      <formula>$A$128="nvt"</formula>
    </cfRule>
  </conditionalFormatting>
  <conditionalFormatting sqref="B147:I147 B148:F164 B165:I165">
    <cfRule type="expression" dxfId="113" priority="11">
      <formula>$A$144="nvt"</formula>
    </cfRule>
  </conditionalFormatting>
  <conditionalFormatting sqref="B171:I180">
    <cfRule type="expression" dxfId="112" priority="26">
      <formula>$A$168="nvt"</formula>
    </cfRule>
  </conditionalFormatting>
  <conditionalFormatting sqref="C239">
    <cfRule type="cellIs" dxfId="111" priority="24" operator="notEqual">
      <formula>"JA"</formula>
    </cfRule>
  </conditionalFormatting>
  <conditionalFormatting sqref="D235">
    <cfRule type="expression" dxfId="110" priority="14">
      <formula>C239&lt;&gt;"JA"</formula>
    </cfRule>
  </conditionalFormatting>
  <conditionalFormatting sqref="G186 G188:G203">
    <cfRule type="expression" dxfId="109" priority="7">
      <formula>$A$183="nvt"</formula>
    </cfRule>
  </conditionalFormatting>
  <conditionalFormatting sqref="G187">
    <cfRule type="expression" dxfId="108" priority="3">
      <formula>$A$144="nvt"</formula>
    </cfRule>
  </conditionalFormatting>
  <conditionalFormatting sqref="H186:I186">
    <cfRule type="expression" dxfId="107" priority="5">
      <formula>$A$144="nvt"</formula>
    </cfRule>
  </conditionalFormatting>
  <conditionalFormatting sqref="H203:I203">
    <cfRule type="expression" dxfId="106" priority="6">
      <formula>$A$183="nvt"</formula>
    </cfRule>
  </conditionalFormatting>
  <conditionalFormatting sqref="I186:J186">
    <cfRule type="expression" dxfId="105" priority="4" stopIfTrue="1">
      <formula>$A$16=0</formula>
    </cfRule>
  </conditionalFormatting>
  <conditionalFormatting sqref="J187:J202">
    <cfRule type="expression" dxfId="104"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hyperlinks>
    <hyperlink ref="D7" r:id="rId1" xr:uid="{87EEEC0A-DE3A-41CE-99A1-AF25E3FD401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162</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103" priority="2" stopIfTrue="1">
      <formula>$A$16=0</formula>
    </cfRule>
  </conditionalFormatting>
  <conditionalFormatting sqref="A12:I33 A34:B34 H34:I34 A35:I35 A36:K52 A53:I55 A58:J74 A80:F91 A126:I147 A148:F164 A165:I183 A209:F220 A230:E234">
    <cfRule type="expression" dxfId="10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101" priority="12" stopIfTrue="1">
      <formula>$A$16=0</formula>
    </cfRule>
  </conditionalFormatting>
  <conditionalFormatting sqref="B29:C29">
    <cfRule type="expression" dxfId="100" priority="27">
      <formula>LEFT($C$29,3)="Let"</formula>
    </cfRule>
  </conditionalFormatting>
  <conditionalFormatting sqref="B33:C33 B36:G52">
    <cfRule type="expression" dxfId="99" priority="22">
      <formula>$A$33="nvt"</formula>
    </cfRule>
  </conditionalFormatting>
  <conditionalFormatting sqref="B55:C55 B58:G74">
    <cfRule type="expression" dxfId="98" priority="23">
      <formula>$A$55="nvt"</formula>
    </cfRule>
  </conditionalFormatting>
  <conditionalFormatting sqref="B94:C94 B97:E108">
    <cfRule type="expression" dxfId="97" priority="20">
      <formula>$A$94="nvt"</formula>
    </cfRule>
  </conditionalFormatting>
  <conditionalFormatting sqref="B111:C111 B114:E125">
    <cfRule type="expression" dxfId="96" priority="8">
      <formula>$A$111="nvt"</formula>
    </cfRule>
  </conditionalFormatting>
  <conditionalFormatting sqref="B128:C128">
    <cfRule type="expression" dxfId="95" priority="19">
      <formula>$A$128="nvt"</formula>
    </cfRule>
  </conditionalFormatting>
  <conditionalFormatting sqref="B17:D26">
    <cfRule type="expression" dxfId="94" priority="25">
      <formula>$A17=0</formula>
    </cfRule>
  </conditionalFormatting>
  <conditionalFormatting sqref="B77:D77 B80:C91">
    <cfRule type="expression" dxfId="93" priority="21">
      <formula>$A$77="nvt"</formula>
    </cfRule>
  </conditionalFormatting>
  <conditionalFormatting sqref="B206:D206 B209:C220">
    <cfRule type="expression" dxfId="92" priority="15">
      <formula>$A$206="nvt"</formula>
    </cfRule>
  </conditionalFormatting>
  <conditionalFormatting sqref="B168:E168">
    <cfRule type="expression" dxfId="91" priority="17">
      <formula>$A$168="nvt"</formula>
    </cfRule>
  </conditionalFormatting>
  <conditionalFormatting sqref="B144:F144">
    <cfRule type="expression" dxfId="90" priority="18">
      <formula>$A$144="nvt"</formula>
    </cfRule>
  </conditionalFormatting>
  <conditionalFormatting sqref="B186:F203 B183:C183">
    <cfRule type="expression" dxfId="89" priority="16">
      <formula>$A$183="nvt"</formula>
    </cfRule>
  </conditionalFormatting>
  <conditionalFormatting sqref="B131:I141">
    <cfRule type="expression" dxfId="88" priority="13">
      <formula>$A$128="nvt"</formula>
    </cfRule>
  </conditionalFormatting>
  <conditionalFormatting sqref="B147:I147 B148:F164 B165:I165">
    <cfRule type="expression" dxfId="87" priority="11">
      <formula>$A$144="nvt"</formula>
    </cfRule>
  </conditionalFormatting>
  <conditionalFormatting sqref="B171:I180">
    <cfRule type="expression" dxfId="86" priority="26">
      <formula>$A$168="nvt"</formula>
    </cfRule>
  </conditionalFormatting>
  <conditionalFormatting sqref="C239">
    <cfRule type="cellIs" dxfId="85" priority="24" operator="notEqual">
      <formula>"JA"</formula>
    </cfRule>
  </conditionalFormatting>
  <conditionalFormatting sqref="D235">
    <cfRule type="expression" dxfId="84" priority="14">
      <formula>C239&lt;&gt;"JA"</formula>
    </cfRule>
  </conditionalFormatting>
  <conditionalFormatting sqref="G186 G188:G203">
    <cfRule type="expression" dxfId="83" priority="7">
      <formula>$A$183="nvt"</formula>
    </cfRule>
  </conditionalFormatting>
  <conditionalFormatting sqref="G187">
    <cfRule type="expression" dxfId="82" priority="3">
      <formula>$A$144="nvt"</formula>
    </cfRule>
  </conditionalFormatting>
  <conditionalFormatting sqref="H186:I186">
    <cfRule type="expression" dxfId="81" priority="5">
      <formula>$A$144="nvt"</formula>
    </cfRule>
  </conditionalFormatting>
  <conditionalFormatting sqref="H203:I203">
    <cfRule type="expression" dxfId="80" priority="6">
      <formula>$A$183="nvt"</formula>
    </cfRule>
  </conditionalFormatting>
  <conditionalFormatting sqref="I186:J186">
    <cfRule type="expression" dxfId="79" priority="4" stopIfTrue="1">
      <formula>$A$16=0</formula>
    </cfRule>
  </conditionalFormatting>
  <conditionalFormatting sqref="J187:J202">
    <cfRule type="expression" dxfId="78"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hyperlinks>
    <hyperlink ref="D7" r:id="rId1" xr:uid="{06FC2FBB-E6E6-4C3E-AC1E-20C5E65A6B26}"/>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163</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77" priority="2" stopIfTrue="1">
      <formula>$A$16=0</formula>
    </cfRule>
  </conditionalFormatting>
  <conditionalFormatting sqref="A12:I33 A34:B34 H34:I34 A35:I35 A36:K52 A53:I55 A58:J74 A80:F91 A126:I147 A148:F164 A165:I183 A209:F220 A230:E234">
    <cfRule type="expression" dxfId="7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75" priority="12" stopIfTrue="1">
      <formula>$A$16=0</formula>
    </cfRule>
  </conditionalFormatting>
  <conditionalFormatting sqref="B29:C29">
    <cfRule type="expression" dxfId="74" priority="27">
      <formula>LEFT($C$29,3)="Let"</formula>
    </cfRule>
  </conditionalFormatting>
  <conditionalFormatting sqref="B33:C33 B36:G52">
    <cfRule type="expression" dxfId="73" priority="22">
      <formula>$A$33="nvt"</formula>
    </cfRule>
  </conditionalFormatting>
  <conditionalFormatting sqref="B55:C55 B58:G74">
    <cfRule type="expression" dxfId="72" priority="23">
      <formula>$A$55="nvt"</formula>
    </cfRule>
  </conditionalFormatting>
  <conditionalFormatting sqref="B94:C94 B97:E108">
    <cfRule type="expression" dxfId="71" priority="20">
      <formula>$A$94="nvt"</formula>
    </cfRule>
  </conditionalFormatting>
  <conditionalFormatting sqref="B111:C111 B114:E125">
    <cfRule type="expression" dxfId="70" priority="8">
      <formula>$A$111="nvt"</formula>
    </cfRule>
  </conditionalFormatting>
  <conditionalFormatting sqref="B128:C128">
    <cfRule type="expression" dxfId="69" priority="19">
      <formula>$A$128="nvt"</formula>
    </cfRule>
  </conditionalFormatting>
  <conditionalFormatting sqref="B17:D26">
    <cfRule type="expression" dxfId="68" priority="25">
      <formula>$A17=0</formula>
    </cfRule>
  </conditionalFormatting>
  <conditionalFormatting sqref="B77:D77 B80:C91">
    <cfRule type="expression" dxfId="67" priority="21">
      <formula>$A$77="nvt"</formula>
    </cfRule>
  </conditionalFormatting>
  <conditionalFormatting sqref="B206:D206 B209:C220">
    <cfRule type="expression" dxfId="66" priority="15">
      <formula>$A$206="nvt"</formula>
    </cfRule>
  </conditionalFormatting>
  <conditionalFormatting sqref="B168:E168">
    <cfRule type="expression" dxfId="65" priority="17">
      <formula>$A$168="nvt"</formula>
    </cfRule>
  </conditionalFormatting>
  <conditionalFormatting sqref="B144:F144">
    <cfRule type="expression" dxfId="64" priority="18">
      <formula>$A$144="nvt"</formula>
    </cfRule>
  </conditionalFormatting>
  <conditionalFormatting sqref="B186:F203 B183:C183">
    <cfRule type="expression" dxfId="63" priority="16">
      <formula>$A$183="nvt"</formula>
    </cfRule>
  </conditionalFormatting>
  <conditionalFormatting sqref="B131:I141">
    <cfRule type="expression" dxfId="62" priority="13">
      <formula>$A$128="nvt"</formula>
    </cfRule>
  </conditionalFormatting>
  <conditionalFormatting sqref="B147:I147 B148:F164 B165:I165">
    <cfRule type="expression" dxfId="61" priority="11">
      <formula>$A$144="nvt"</formula>
    </cfRule>
  </conditionalFormatting>
  <conditionalFormatting sqref="B171:I180">
    <cfRule type="expression" dxfId="60" priority="26">
      <formula>$A$168="nvt"</formula>
    </cfRule>
  </conditionalFormatting>
  <conditionalFormatting sqref="C239">
    <cfRule type="cellIs" dxfId="59" priority="24" operator="notEqual">
      <formula>"JA"</formula>
    </cfRule>
  </conditionalFormatting>
  <conditionalFormatting sqref="D235">
    <cfRule type="expression" dxfId="58" priority="14">
      <formula>C239&lt;&gt;"JA"</formula>
    </cfRule>
  </conditionalFormatting>
  <conditionalFormatting sqref="G186 G188:G203">
    <cfRule type="expression" dxfId="57" priority="7">
      <formula>$A$183="nvt"</formula>
    </cfRule>
  </conditionalFormatting>
  <conditionalFormatting sqref="G187">
    <cfRule type="expression" dxfId="56" priority="3">
      <formula>$A$144="nvt"</formula>
    </cfRule>
  </conditionalFormatting>
  <conditionalFormatting sqref="H186:I186">
    <cfRule type="expression" dxfId="55" priority="5">
      <formula>$A$144="nvt"</formula>
    </cfRule>
  </conditionalFormatting>
  <conditionalFormatting sqref="H203:I203">
    <cfRule type="expression" dxfId="54" priority="6">
      <formula>$A$183="nvt"</formula>
    </cfRule>
  </conditionalFormatting>
  <conditionalFormatting sqref="I186:J186">
    <cfRule type="expression" dxfId="53" priority="4" stopIfTrue="1">
      <formula>$A$16=0</formula>
    </cfRule>
  </conditionalFormatting>
  <conditionalFormatting sqref="J187:J202">
    <cfRule type="expression" dxfId="52"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hyperlinks>
    <hyperlink ref="D7" r:id="rId1" xr:uid="{67DAE503-A574-4992-9923-6E083F5191AF}"/>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164</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51" priority="2" stopIfTrue="1">
      <formula>$A$16=0</formula>
    </cfRule>
  </conditionalFormatting>
  <conditionalFormatting sqref="A12:I33 A34:B34 H34:I34 A35:I35 A36:K52 A53:I55 A58:J74 A80:F91 A126:I147 A148:F164 A165:I183 A209:F220 A230:E234">
    <cfRule type="expression" dxfId="5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 priority="12" stopIfTrue="1">
      <formula>$A$16=0</formula>
    </cfRule>
  </conditionalFormatting>
  <conditionalFormatting sqref="B29:C29">
    <cfRule type="expression" dxfId="48" priority="27">
      <formula>LEFT($C$29,3)="Let"</formula>
    </cfRule>
  </conditionalFormatting>
  <conditionalFormatting sqref="B33:C33 B36:G52">
    <cfRule type="expression" dxfId="47" priority="22">
      <formula>$A$33="nvt"</formula>
    </cfRule>
  </conditionalFormatting>
  <conditionalFormatting sqref="B55:C55 B58:G74">
    <cfRule type="expression" dxfId="46" priority="23">
      <formula>$A$55="nvt"</formula>
    </cfRule>
  </conditionalFormatting>
  <conditionalFormatting sqref="B94:C94 B97:E108">
    <cfRule type="expression" dxfId="45" priority="20">
      <formula>$A$94="nvt"</formula>
    </cfRule>
  </conditionalFormatting>
  <conditionalFormatting sqref="B111:C111 B114:E125">
    <cfRule type="expression" dxfId="44" priority="8">
      <formula>$A$111="nvt"</formula>
    </cfRule>
  </conditionalFormatting>
  <conditionalFormatting sqref="B128:C128">
    <cfRule type="expression" dxfId="43" priority="19">
      <formula>$A$128="nvt"</formula>
    </cfRule>
  </conditionalFormatting>
  <conditionalFormatting sqref="B17:D26">
    <cfRule type="expression" dxfId="42" priority="25">
      <formula>$A17=0</formula>
    </cfRule>
  </conditionalFormatting>
  <conditionalFormatting sqref="B77:D77 B80:C91">
    <cfRule type="expression" dxfId="41" priority="21">
      <formula>$A$77="nvt"</formula>
    </cfRule>
  </conditionalFormatting>
  <conditionalFormatting sqref="B206:D206 B209:C220">
    <cfRule type="expression" dxfId="40" priority="15">
      <formula>$A$206="nvt"</formula>
    </cfRule>
  </conditionalFormatting>
  <conditionalFormatting sqref="B168:E168">
    <cfRule type="expression" dxfId="39" priority="17">
      <formula>$A$168="nvt"</formula>
    </cfRule>
  </conditionalFormatting>
  <conditionalFormatting sqref="B144:F144">
    <cfRule type="expression" dxfId="38" priority="18">
      <formula>$A$144="nvt"</formula>
    </cfRule>
  </conditionalFormatting>
  <conditionalFormatting sqref="B186:F203 B183:C183">
    <cfRule type="expression" dxfId="37" priority="16">
      <formula>$A$183="nvt"</formula>
    </cfRule>
  </conditionalFormatting>
  <conditionalFormatting sqref="B131:I141">
    <cfRule type="expression" dxfId="36" priority="13">
      <formula>$A$128="nvt"</formula>
    </cfRule>
  </conditionalFormatting>
  <conditionalFormatting sqref="B147:I147 B148:F164 B165:I165">
    <cfRule type="expression" dxfId="35" priority="11">
      <formula>$A$144="nvt"</formula>
    </cfRule>
  </conditionalFormatting>
  <conditionalFormatting sqref="B171:I180">
    <cfRule type="expression" dxfId="34" priority="26">
      <formula>$A$168="nvt"</formula>
    </cfRule>
  </conditionalFormatting>
  <conditionalFormatting sqref="C239">
    <cfRule type="cellIs" dxfId="33" priority="24" operator="notEqual">
      <formula>"JA"</formula>
    </cfRule>
  </conditionalFormatting>
  <conditionalFormatting sqref="D235">
    <cfRule type="expression" dxfId="32" priority="14">
      <formula>C239&lt;&gt;"JA"</formula>
    </cfRule>
  </conditionalFormatting>
  <conditionalFormatting sqref="G186 G188:G203">
    <cfRule type="expression" dxfId="31" priority="7">
      <formula>$A$183="nvt"</formula>
    </cfRule>
  </conditionalFormatting>
  <conditionalFormatting sqref="G187">
    <cfRule type="expression" dxfId="30" priority="3">
      <formula>$A$144="nvt"</formula>
    </cfRule>
  </conditionalFormatting>
  <conditionalFormatting sqref="H186:I186">
    <cfRule type="expression" dxfId="29" priority="5">
      <formula>$A$144="nvt"</formula>
    </cfRule>
  </conditionalFormatting>
  <conditionalFormatting sqref="H203:I203">
    <cfRule type="expression" dxfId="28" priority="6">
      <formula>$A$183="nvt"</formula>
    </cfRule>
  </conditionalFormatting>
  <conditionalFormatting sqref="I186:J186">
    <cfRule type="expression" dxfId="27" priority="4" stopIfTrue="1">
      <formula>$A$16=0</formula>
    </cfRule>
  </conditionalFormatting>
  <conditionalFormatting sqref="J187:J202">
    <cfRule type="expression" dxfId="26"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hyperlinks>
    <hyperlink ref="D7" r:id="rId1" xr:uid="{5053E2BB-AC58-450E-91E2-9F6229EDA223}"/>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165</v>
      </c>
      <c r="C2" s="244"/>
      <c r="D2" s="244"/>
      <c r="E2" s="244"/>
      <c r="I2" s="40" t="s">
        <v>27</v>
      </c>
      <c r="J2" s="230" t="s">
        <v>190</v>
      </c>
    </row>
    <row r="3" spans="1:10" x14ac:dyDescent="0.35">
      <c r="B3" s="21"/>
      <c r="C3" s="22"/>
      <c r="D3" s="22"/>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66"/>
      <c r="G164" s="267"/>
      <c r="H164" s="267"/>
      <c r="I164" s="267"/>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25" priority="2" stopIfTrue="1">
      <formula>$A$16=0</formula>
    </cfRule>
  </conditionalFormatting>
  <conditionalFormatting sqref="A12:I33 A34:B34 H34:I34 A35:I35 A36:K52 A53:I55 A58:J74 A80:F91 A126:I147 A148:F164 A165:I183 A209:F220 A230:E234">
    <cfRule type="expression" dxfId="2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23" priority="12" stopIfTrue="1">
      <formula>$A$16=0</formula>
    </cfRule>
  </conditionalFormatting>
  <conditionalFormatting sqref="B29:C29">
    <cfRule type="expression" dxfId="22" priority="27">
      <formula>LEFT($C$29,3)="Let"</formula>
    </cfRule>
  </conditionalFormatting>
  <conditionalFormatting sqref="B33:C33 B36:G52">
    <cfRule type="expression" dxfId="21" priority="22">
      <formula>$A$33="nvt"</formula>
    </cfRule>
  </conditionalFormatting>
  <conditionalFormatting sqref="B55:C55 B58:G74">
    <cfRule type="expression" dxfId="20" priority="23">
      <formula>$A$55="nvt"</formula>
    </cfRule>
  </conditionalFormatting>
  <conditionalFormatting sqref="B94:C94 B97:E108">
    <cfRule type="expression" dxfId="19" priority="20">
      <formula>$A$94="nvt"</formula>
    </cfRule>
  </conditionalFormatting>
  <conditionalFormatting sqref="B111:C111 B114:E125">
    <cfRule type="expression" dxfId="18" priority="8">
      <formula>$A$111="nvt"</formula>
    </cfRule>
  </conditionalFormatting>
  <conditionalFormatting sqref="B128:C128">
    <cfRule type="expression" dxfId="17" priority="19">
      <formula>$A$128="nvt"</formula>
    </cfRule>
  </conditionalFormatting>
  <conditionalFormatting sqref="B17:D26">
    <cfRule type="expression" dxfId="16" priority="25">
      <formula>$A17=0</formula>
    </cfRule>
  </conditionalFormatting>
  <conditionalFormatting sqref="B77:D77 B80:C91">
    <cfRule type="expression" dxfId="15" priority="21">
      <formula>$A$77="nvt"</formula>
    </cfRule>
  </conditionalFormatting>
  <conditionalFormatting sqref="B206:D206 B209:C220">
    <cfRule type="expression" dxfId="14" priority="15">
      <formula>$A$206="nvt"</formula>
    </cfRule>
  </conditionalFormatting>
  <conditionalFormatting sqref="B168:E168">
    <cfRule type="expression" dxfId="13" priority="17">
      <formula>$A$168="nvt"</formula>
    </cfRule>
  </conditionalFormatting>
  <conditionalFormatting sqref="B144:F144">
    <cfRule type="expression" dxfId="12" priority="18">
      <formula>$A$144="nvt"</formula>
    </cfRule>
  </conditionalFormatting>
  <conditionalFormatting sqref="B186:F203 B183:C183">
    <cfRule type="expression" dxfId="11" priority="16">
      <formula>$A$183="nvt"</formula>
    </cfRule>
  </conditionalFormatting>
  <conditionalFormatting sqref="B131:I141">
    <cfRule type="expression" dxfId="10" priority="13">
      <formula>$A$128="nvt"</formula>
    </cfRule>
  </conditionalFormatting>
  <conditionalFormatting sqref="B147:I147 B148:F164 B165:I165">
    <cfRule type="expression" dxfId="9" priority="11">
      <formula>$A$144="nvt"</formula>
    </cfRule>
  </conditionalFormatting>
  <conditionalFormatting sqref="B171:I180">
    <cfRule type="expression" dxfId="8" priority="26">
      <formula>$A$168="nvt"</formula>
    </cfRule>
  </conditionalFormatting>
  <conditionalFormatting sqref="C239">
    <cfRule type="cellIs" dxfId="7" priority="24" operator="notEqual">
      <formula>"JA"</formula>
    </cfRule>
  </conditionalFormatting>
  <conditionalFormatting sqref="D235">
    <cfRule type="expression" dxfId="6" priority="14">
      <formula>C239&lt;&gt;"JA"</formula>
    </cfRule>
  </conditionalFormatting>
  <conditionalFormatting sqref="G186 G188:G203">
    <cfRule type="expression" dxfId="5" priority="7">
      <formula>$A$183="nvt"</formula>
    </cfRule>
  </conditionalFormatting>
  <conditionalFormatting sqref="G187">
    <cfRule type="expression" dxfId="4" priority="3">
      <formula>$A$144="nvt"</formula>
    </cfRule>
  </conditionalFormatting>
  <conditionalFormatting sqref="H186:I186">
    <cfRule type="expression" dxfId="3" priority="5">
      <formula>$A$144="nvt"</formula>
    </cfRule>
  </conditionalFormatting>
  <conditionalFormatting sqref="H203:I203">
    <cfRule type="expression" dxfId="2" priority="6">
      <formula>$A$183="nvt"</formula>
    </cfRule>
  </conditionalFormatting>
  <conditionalFormatting sqref="I186:J186">
    <cfRule type="expression" dxfId="1" priority="4" stopIfTrue="1">
      <formula>$A$16=0</formula>
    </cfRule>
  </conditionalFormatting>
  <conditionalFormatting sqref="J187: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hyperlinks>
    <hyperlink ref="D7" r:id="rId1" xr:uid="{C3DC9499-9D5C-4857-A0D7-478DED6EC6AB}"/>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1"/>
  <sheetViews>
    <sheetView showGridLines="0" workbookViewId="0">
      <selection activeCell="G21" sqref="G21"/>
    </sheetView>
  </sheetViews>
  <sheetFormatPr defaultColWidth="8.88671875" defaultRowHeight="14.4" x14ac:dyDescent="0.3"/>
  <cols>
    <col min="1" max="1" width="49.33203125" bestFit="1" customWidth="1"/>
    <col min="2" max="2" width="5.6640625" customWidth="1"/>
    <col min="3" max="3" width="20.6640625" customWidth="1"/>
    <col min="4" max="4" width="6.44140625" customWidth="1"/>
    <col min="5" max="5" width="28.44140625" bestFit="1" customWidth="1"/>
    <col min="7" max="7" width="46.33203125" bestFit="1" customWidth="1"/>
    <col min="8" max="8" width="52.109375" customWidth="1"/>
    <col min="9" max="10" width="7.44140625" customWidth="1"/>
    <col min="11" max="11" width="23.88671875" customWidth="1"/>
    <col min="12" max="12" width="24.44140625" customWidth="1"/>
    <col min="13" max="13" width="25.44140625" customWidth="1"/>
    <col min="14" max="14" width="21.44140625" customWidth="1"/>
    <col min="15" max="15" width="23.88671875" bestFit="1" customWidth="1"/>
    <col min="16" max="16" width="27.109375" customWidth="1"/>
    <col min="18" max="18" width="88.109375" bestFit="1" customWidth="1"/>
    <col min="19" max="19" width="46" customWidth="1"/>
    <col min="20" max="20" width="8.33203125" bestFit="1" customWidth="1"/>
    <col min="21" max="21" width="16.44140625" customWidth="1"/>
    <col min="22" max="22" width="30.44140625" bestFit="1" customWidth="1"/>
  </cols>
  <sheetData>
    <row r="1" spans="1:22" x14ac:dyDescent="0.3">
      <c r="A1" t="s">
        <v>21</v>
      </c>
      <c r="C1" t="s">
        <v>50</v>
      </c>
      <c r="E1" t="s">
        <v>70</v>
      </c>
      <c r="G1" t="s">
        <v>47</v>
      </c>
      <c r="H1" t="s">
        <v>31</v>
      </c>
      <c r="I1" t="s">
        <v>82</v>
      </c>
      <c r="K1" t="s">
        <v>72</v>
      </c>
      <c r="L1" t="s">
        <v>74</v>
      </c>
      <c r="M1" t="s">
        <v>73</v>
      </c>
      <c r="N1" t="s">
        <v>75</v>
      </c>
      <c r="O1" t="s">
        <v>76</v>
      </c>
      <c r="P1" t="s">
        <v>77</v>
      </c>
      <c r="R1" t="s">
        <v>65</v>
      </c>
      <c r="S1" t="s">
        <v>71</v>
      </c>
      <c r="T1" t="s">
        <v>78</v>
      </c>
      <c r="V1" t="s">
        <v>59</v>
      </c>
    </row>
    <row r="2" spans="1:22" ht="15" x14ac:dyDescent="0.35">
      <c r="A2" t="s">
        <v>103</v>
      </c>
      <c r="C2" t="s">
        <v>51</v>
      </c>
      <c r="E2" t="s">
        <v>97</v>
      </c>
      <c r="G2" s="214" t="s">
        <v>123</v>
      </c>
      <c r="H2" t="s">
        <v>146</v>
      </c>
      <c r="I2">
        <v>1</v>
      </c>
      <c r="K2" s="150" t="str">
        <f>Alle_Kostensoorten[[#This Row],[Kostensoorten]]</f>
        <v>Loonkosten plus vast % (44,2% + 15%)</v>
      </c>
      <c r="L2" s="150" t="str">
        <f>Alle_Kostensoorten[[#This Row],[Kostensoorten]]</f>
        <v>Loonkosten plus vast % (44,2% + 15%)</v>
      </c>
      <c r="M2" s="1"/>
      <c r="N2" s="1"/>
      <c r="O2" s="1"/>
      <c r="P2" s="1"/>
      <c r="R2" t="s">
        <v>133</v>
      </c>
      <c r="S2"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1: Subsidiabele kosten zonder vereenvoudigde kostenoptie'.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2" s="107" t="s">
        <v>72</v>
      </c>
      <c r="V2" s="153" t="str">
        <f>IF(AND(Projectinformatie!B12="",Projectinformatie!C12="")," ",CONCATENATE(Projectinformatie!B12," - ",Projectinformatie!C12))</f>
        <v xml:space="preserve"> </v>
      </c>
    </row>
    <row r="3" spans="1:22" ht="15" x14ac:dyDescent="0.35">
      <c r="A3" t="s">
        <v>104</v>
      </c>
      <c r="C3" t="s">
        <v>46</v>
      </c>
      <c r="E3" t="s">
        <v>98</v>
      </c>
      <c r="G3" s="214" t="s">
        <v>124</v>
      </c>
      <c r="H3" t="s">
        <v>146</v>
      </c>
      <c r="I3">
        <v>2</v>
      </c>
      <c r="K3" s="150"/>
      <c r="L3" s="150"/>
      <c r="M3" s="150" t="str">
        <f>Alle_Kostensoorten[[#This Row],[Kostensoorten]]</f>
        <v>Loonkosten plus vast % (44,2%)</v>
      </c>
      <c r="N3" s="150" t="str">
        <f>Alle_Kostensoorten[[#This Row],[Kostensoorten]]</f>
        <v>Loonkosten plus vast % (44,2%)</v>
      </c>
      <c r="O3" s="1"/>
      <c r="P3" s="1"/>
      <c r="R3" t="s">
        <v>134</v>
      </c>
      <c r="S3"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2: Subsidiabele kosten met vereenvoudigde kostenoptie voor overige 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3" s="107" t="s">
        <v>73</v>
      </c>
      <c r="V3" s="153" t="str">
        <f>IF(AND(Projectinformatie!B13="",Projectinformatie!C13="")," ",CONCATENATE(Projectinformatie!B13," - ",Projectinformatie!C13))</f>
        <v xml:space="preserve"> </v>
      </c>
    </row>
    <row r="4" spans="1:22" ht="15" x14ac:dyDescent="0.35">
      <c r="A4" t="s">
        <v>105</v>
      </c>
      <c r="C4" t="s">
        <v>52</v>
      </c>
      <c r="E4" t="s">
        <v>99</v>
      </c>
      <c r="G4" s="214" t="s">
        <v>125</v>
      </c>
      <c r="H4" t="s">
        <v>142</v>
      </c>
      <c r="I4">
        <v>3</v>
      </c>
      <c r="K4" s="1"/>
      <c r="L4" s="150"/>
      <c r="M4" s="1"/>
      <c r="N4" s="1"/>
      <c r="O4" s="150" t="str">
        <f>Alle_Kostensoorten[[#This Row],[Kostensoorten]]</f>
        <v>Forfait van 23% voor loonkosten en eigen arbeid</v>
      </c>
      <c r="P4" s="150" t="str">
        <f>Alle_Kostensoorten[[#This Row],[Kostensoorten]]</f>
        <v>Forfait van 23% voor loonkosten en eigen arbeid</v>
      </c>
      <c r="R4" t="s">
        <v>135</v>
      </c>
      <c r="S4" s="151" t="str">
        <f>"Op projectniveau is gekozen voor '"&amp;Keuzeopties[[#This Row],[Keuzeopties]]&amp;"'. "&amp;"Vul de tabellen in die onder de samenvatting staan. Sommige tabellen en regels zijn hier grijs gemaakt als gevolg van de begrotingsoptie die u heeft gekozen op projectniveau. "&amp;"Toelichting op die opties vindt u onderaan het tabblad ‘Instructie’. "&amp;"De tabellen onder ‘samenvatting kostenbegroting’ worden automatisch gevuld op basis van de invoertabellen."</f>
        <v>Op projectniveau is gekozen voor 'Optie 3: Subsidiabele kosten met vereenvoudigde kostenoptie voor arbeidskosten'. Vul de tabellen in die onder de samenvatting staan. Sommige tabellen en regels zijn hier grijs gemaakt als gevolg van de begrotingsoptie die u heeft gekozen op projectniveau. Toelichting op die opties vindt u onderaan het tabblad ‘Instructie’. De tabellen onder ‘samenvatting kostenbegroting’ worden automatisch gevuld op basis van de invoertabellen.</v>
      </c>
      <c r="T4" s="107" t="s">
        <v>76</v>
      </c>
      <c r="V4" s="153" t="str">
        <f>IF(AND(Projectinformatie!B14="",Projectinformatie!C14="")," ",CONCATENATE(Projectinformatie!B14," - ",Projectinformatie!C14))</f>
        <v xml:space="preserve"> </v>
      </c>
    </row>
    <row r="5" spans="1:22" x14ac:dyDescent="0.3">
      <c r="A5" t="s">
        <v>64</v>
      </c>
      <c r="C5" t="s">
        <v>53</v>
      </c>
      <c r="E5" t="s">
        <v>96</v>
      </c>
      <c r="G5" t="s">
        <v>136</v>
      </c>
      <c r="H5" t="s">
        <v>146</v>
      </c>
      <c r="I5">
        <v>4</v>
      </c>
      <c r="K5" s="152" t="str">
        <f>Alle_Kostensoorten[[#This Row],[Kostensoorten]]</f>
        <v>Vast uurtarief eigen arbeid - € 50</v>
      </c>
      <c r="L5" s="152" t="str">
        <f>Alle_Kostensoorten[[#This Row],[Kostensoorten]]</f>
        <v>Vast uurtarief eigen arbeid - € 50</v>
      </c>
      <c r="M5" s="152"/>
      <c r="N5" s="152"/>
      <c r="V5" s="153" t="str">
        <f>IF(AND(Projectinformatie!B15="",Projectinformatie!C15="")," ",CONCATENATE(Projectinformatie!B15," - ",Projectinformatie!C15))</f>
        <v xml:space="preserve"> </v>
      </c>
    </row>
    <row r="6" spans="1:22" x14ac:dyDescent="0.3">
      <c r="A6" t="s">
        <v>106</v>
      </c>
      <c r="C6" t="s">
        <v>121</v>
      </c>
      <c r="G6" t="s">
        <v>137</v>
      </c>
      <c r="H6" t="s">
        <v>146</v>
      </c>
      <c r="I6">
        <v>5</v>
      </c>
      <c r="K6" s="152"/>
      <c r="L6" s="152"/>
      <c r="M6" s="152" t="str">
        <f>Alle_Kostensoorten[[#This Row],[Kostensoorten]]</f>
        <v>Vast uurtarief eigen arbeid - € 43</v>
      </c>
      <c r="N6" s="152" t="str">
        <f>Alle_Kostensoorten[[#This Row],[Kostensoorten]]</f>
        <v>Vast uurtarief eigen arbeid - € 43</v>
      </c>
      <c r="V6" s="153" t="str">
        <f>IF(AND(Projectinformatie!B16="",Projectinformatie!C16="")," ",CONCATENATE(Projectinformatie!B16," - ",Projectinformatie!C16))</f>
        <v xml:space="preserve"> </v>
      </c>
    </row>
    <row r="7" spans="1:22" x14ac:dyDescent="0.3">
      <c r="A7" t="s">
        <v>107</v>
      </c>
      <c r="G7" t="s">
        <v>24</v>
      </c>
      <c r="H7" t="s">
        <v>83</v>
      </c>
      <c r="I7">
        <v>6</v>
      </c>
      <c r="K7" s="152"/>
      <c r="L7" s="152" t="str">
        <f>Alle_Kostensoorten[[#This Row],[Kostensoorten]]</f>
        <v>IKS voor kennisinstellingen</v>
      </c>
      <c r="M7" s="152"/>
      <c r="N7" s="152" t="str">
        <f>Alle_Kostensoorten[[#This Row],[Kostensoorten]]</f>
        <v>IKS voor kennisinstellingen</v>
      </c>
      <c r="V7" s="153" t="str">
        <f>IF(AND(Projectinformatie!B17="",Projectinformatie!C17="")," ",CONCATENATE(Projectinformatie!B17," - ",Projectinformatie!C17))</f>
        <v xml:space="preserve"> </v>
      </c>
    </row>
    <row r="8" spans="1:22" x14ac:dyDescent="0.3">
      <c r="A8" t="s">
        <v>108</v>
      </c>
      <c r="G8" t="s">
        <v>198</v>
      </c>
      <c r="H8" t="s">
        <v>146</v>
      </c>
      <c r="I8">
        <v>7</v>
      </c>
      <c r="K8" s="152" t="str">
        <f>Alle_Kostensoorten[[#This Row],[Kostensoorten]]</f>
        <v>Bijdragen in natura (niet subsidiabel bij openstelling EIP)</v>
      </c>
      <c r="L8" s="152" t="str">
        <f>Alle_Kostensoorten[[#This Row],[Kostensoorten]]</f>
        <v>Bijdragen in natura (niet subsidiabel bij openstelling EIP)</v>
      </c>
      <c r="M8" s="152"/>
      <c r="N8" s="152"/>
      <c r="O8" s="152" t="str">
        <f>Alle_Kostensoorten[[#This Row],[Kostensoorten]]</f>
        <v>Bijdragen in natura (niet subsidiabel bij openstelling EIP)</v>
      </c>
      <c r="P8" s="152" t="str">
        <f>Alle_Kostensoorten[[#This Row],[Kostensoorten]]</f>
        <v>Bijdragen in natura (niet subsidiabel bij openstelling EIP)</v>
      </c>
      <c r="V8" s="153" t="str">
        <f>IF(AND(Projectinformatie!B18="",Projectinformatie!C18="")," ",CONCATENATE(Projectinformatie!B18," - ",Projectinformatie!C18))</f>
        <v xml:space="preserve"> </v>
      </c>
    </row>
    <row r="9" spans="1:22" x14ac:dyDescent="0.3">
      <c r="A9" t="s">
        <v>115</v>
      </c>
      <c r="G9" t="s">
        <v>199</v>
      </c>
      <c r="H9" t="s">
        <v>146</v>
      </c>
      <c r="I9">
        <v>8</v>
      </c>
      <c r="K9" s="152" t="str">
        <f>Alle_Kostensoorten[[#This Row],[Kostensoorten]]</f>
        <v>Afschrijvingskosten  (niet subsidiabel bij openstelling EIP)</v>
      </c>
      <c r="L9" s="152" t="str">
        <f>Alle_Kostensoorten[[#This Row],[Kostensoorten]]</f>
        <v>Afschrijvingskosten  (niet subsidiabel bij openstelling EIP)</v>
      </c>
      <c r="M9" s="152"/>
      <c r="N9" s="152"/>
      <c r="O9" s="152" t="str">
        <f>Alle_Kostensoorten[[#This Row],[Kostensoorten]]</f>
        <v>Afschrijvingskosten  (niet subsidiabel bij openstelling EIP)</v>
      </c>
      <c r="P9" s="152" t="str">
        <f>Alle_Kostensoorten[[#This Row],[Kostensoorten]]</f>
        <v>Afschrijvingskosten  (niet subsidiabel bij openstelling EIP)</v>
      </c>
      <c r="V9" s="153" t="str">
        <f>IF(AND(Projectinformatie!B19="",Projectinformatie!C19="")," ",CONCATENATE(Projectinformatie!B19," - ",Projectinformatie!C19))</f>
        <v xml:space="preserve"> </v>
      </c>
    </row>
    <row r="10" spans="1:22" x14ac:dyDescent="0.3">
      <c r="A10" t="s">
        <v>49</v>
      </c>
      <c r="G10" t="s">
        <v>196</v>
      </c>
      <c r="H10" t="s">
        <v>146</v>
      </c>
      <c r="I10">
        <v>9</v>
      </c>
      <c r="K10" s="152" t="str">
        <f>Alle_Kostensoorten[[#This Row],[Kostensoorten]]</f>
        <v>Andere kosten</v>
      </c>
      <c r="L10" s="152" t="str">
        <f>Alle_Kostensoorten[[#This Row],[Kostensoorten]]</f>
        <v>Andere kosten</v>
      </c>
      <c r="O10" s="152" t="str">
        <f>Alle_Kostensoorten[[#This Row],[Kostensoorten]]</f>
        <v>Andere kosten</v>
      </c>
      <c r="P10" s="152" t="str">
        <f>Alle_Kostensoorten[[#This Row],[Kostensoorten]]</f>
        <v>Andere kosten</v>
      </c>
      <c r="V10" s="153" t="str">
        <f>IF(AND(Projectinformatie!B20="",Projectinformatie!C20="")," ",CONCATENATE(Projectinformatie!B20," - ",Projectinformatie!C20))</f>
        <v xml:space="preserve"> </v>
      </c>
    </row>
    <row r="11" spans="1:22" x14ac:dyDescent="0.3">
      <c r="A11" t="s">
        <v>109</v>
      </c>
      <c r="G11" s="214" t="s">
        <v>143</v>
      </c>
      <c r="H11" t="s">
        <v>144</v>
      </c>
      <c r="I11">
        <v>10</v>
      </c>
      <c r="M11" s="152" t="str">
        <f>Alle_Kostensoorten[[#This Row],[Kostensoorten]]</f>
        <v>Forfait 40% voor overige kosten</v>
      </c>
      <c r="N11" s="152" t="str">
        <f>Alle_Kostensoorten[[#This Row],[Kostensoorten]]</f>
        <v>Forfait 40% voor overige kosten</v>
      </c>
      <c r="O11" s="152"/>
      <c r="P11" s="152"/>
      <c r="V11" s="153" t="str">
        <f>IF(AND(Projectinformatie!B21="",Projectinformatie!C21="")," ",CONCATENATE(Projectinformatie!B21," - ",Projectinformatie!C21))</f>
        <v xml:space="preserve"> </v>
      </c>
    </row>
    <row r="12" spans="1:22" x14ac:dyDescent="0.3">
      <c r="A12" t="s">
        <v>110</v>
      </c>
      <c r="G12" t="s">
        <v>60</v>
      </c>
      <c r="H12" t="s">
        <v>92</v>
      </c>
      <c r="I12">
        <v>11</v>
      </c>
    </row>
    <row r="13" spans="1:22" x14ac:dyDescent="0.3">
      <c r="A13" t="s">
        <v>111</v>
      </c>
    </row>
    <row r="14" spans="1:22" x14ac:dyDescent="0.3">
      <c r="A14" t="s">
        <v>193</v>
      </c>
    </row>
    <row r="15" spans="1:22" x14ac:dyDescent="0.3">
      <c r="A15" t="s">
        <v>116</v>
      </c>
    </row>
    <row r="16" spans="1:22" x14ac:dyDescent="0.3">
      <c r="A16" t="s">
        <v>48</v>
      </c>
    </row>
    <row r="17" spans="1:1" x14ac:dyDescent="0.3">
      <c r="A17" t="s">
        <v>112</v>
      </c>
    </row>
    <row r="18" spans="1:1" x14ac:dyDescent="0.3">
      <c r="A18" t="s">
        <v>63</v>
      </c>
    </row>
    <row r="19" spans="1:1" x14ac:dyDescent="0.3">
      <c r="A19" t="s">
        <v>117</v>
      </c>
    </row>
    <row r="20" spans="1:1" x14ac:dyDescent="0.3">
      <c r="A20" s="149" t="s">
        <v>119</v>
      </c>
    </row>
    <row r="21" spans="1:1" x14ac:dyDescent="0.3">
      <c r="A21" t="s">
        <v>118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D41" sqref="D41"/>
    </sheetView>
  </sheetViews>
  <sheetFormatPr defaultColWidth="9.109375" defaultRowHeight="14.4" x14ac:dyDescent="0.3"/>
  <cols>
    <col min="1" max="1" width="2.6640625" style="4" customWidth="1"/>
    <col min="2" max="2" width="45.33203125" customWidth="1"/>
    <col min="3" max="4" width="17.88671875" customWidth="1"/>
    <col min="5" max="18" width="18.109375" customWidth="1"/>
    <col min="19" max="23" width="17.33203125" bestFit="1" customWidth="1"/>
  </cols>
  <sheetData>
    <row r="2" spans="2:25" ht="21.75" customHeight="1" thickBot="1" x14ac:dyDescent="0.5">
      <c r="B2" s="41" t="s">
        <v>32</v>
      </c>
      <c r="C2" s="2"/>
      <c r="D2" s="241" t="s">
        <v>34</v>
      </c>
      <c r="E2" s="241"/>
      <c r="F2" s="241"/>
      <c r="G2" s="241"/>
      <c r="H2" s="241"/>
    </row>
    <row r="3" spans="2:25" ht="15" thickTop="1" x14ac:dyDescent="0.3"/>
    <row r="4" spans="2:25" ht="15.6" thickBot="1" x14ac:dyDescent="0.4">
      <c r="B4" s="200"/>
      <c r="C4" s="200" t="s">
        <v>43</v>
      </c>
      <c r="D4" s="148" t="s">
        <v>26</v>
      </c>
      <c r="E4" s="148" t="s">
        <v>20</v>
      </c>
      <c r="F4" s="148" t="s">
        <v>19</v>
      </c>
      <c r="G4" s="148" t="s">
        <v>18</v>
      </c>
      <c r="H4" s="148" t="s">
        <v>17</v>
      </c>
      <c r="I4" s="148" t="s">
        <v>16</v>
      </c>
      <c r="J4" s="148" t="s">
        <v>15</v>
      </c>
      <c r="K4" s="148" t="s">
        <v>14</v>
      </c>
      <c r="L4" s="148" t="s">
        <v>13</v>
      </c>
      <c r="M4" s="148" t="s">
        <v>12</v>
      </c>
      <c r="N4" s="148" t="s">
        <v>11</v>
      </c>
      <c r="O4" s="148" t="s">
        <v>10</v>
      </c>
      <c r="P4" s="148" t="s">
        <v>9</v>
      </c>
      <c r="Q4" s="148" t="s">
        <v>8</v>
      </c>
      <c r="R4" s="148" t="s">
        <v>7</v>
      </c>
      <c r="S4" s="148" t="s">
        <v>54</v>
      </c>
      <c r="T4" s="148" t="s">
        <v>55</v>
      </c>
      <c r="U4" s="148" t="s">
        <v>56</v>
      </c>
      <c r="V4" s="148" t="s">
        <v>57</v>
      </c>
      <c r="W4" s="148" t="s">
        <v>58</v>
      </c>
      <c r="X4" s="152"/>
      <c r="Y4" s="152"/>
    </row>
    <row r="5" spans="2:25" ht="16.2" thickTop="1" thickBot="1" x14ac:dyDescent="0.4">
      <c r="B5" s="200" t="s">
        <v>2</v>
      </c>
      <c r="C5" s="200"/>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c r="X5" s="152"/>
      <c r="Y5" s="152"/>
    </row>
    <row r="6" spans="2:25" ht="15.6" thickTop="1" x14ac:dyDescent="0.35">
      <c r="B6" s="136" t="str">
        <f>Hulpblad!V2</f>
        <v xml:space="preserve"> </v>
      </c>
      <c r="C6" s="137" t="str">
        <f>IF(OR($B6="",$B6=" "),"",SUM(D6:W6))</f>
        <v/>
      </c>
      <c r="D6" s="138" t="str">
        <f>IF(OR($B6="",$B6=" "),"",SUMIFS(Penvoerder!$H$17:$H$26,Penvoerder!$F$17:$F$26,$B6))</f>
        <v/>
      </c>
      <c r="E6" s="198" t="str">
        <f>IF(OR($B6="",$B6=" "),"",SUMIFS('PP2'!$H$17:$H$26,'PP2'!$F$17:$F$26,$B6))</f>
        <v/>
      </c>
      <c r="F6" s="198" t="str">
        <f>IF(OR($B6="",$B6=" "),"",SUMIFS('PP3'!$H$17:$H$26,'PP3'!$F$17:$F$26,$B6))</f>
        <v/>
      </c>
      <c r="G6" s="198" t="str">
        <f>IF(OR($B6="",$B6=" "),"",SUMIFS('PP4'!$H$17:$H$26,'PP4'!$F$17:$F$26,$B6))</f>
        <v/>
      </c>
      <c r="H6" s="198" t="str">
        <f>IF(OR($B6="",$B6=" "),"",SUMIFS('PP5'!$H$17:$H$26,'PP5'!$F$17:$F$26,$B6))</f>
        <v/>
      </c>
      <c r="I6" s="198" t="str">
        <f>IF(OR($B6="",$B6=" "),"",SUMIFS('PP6'!$H$17:$H$26,'PP6'!$F$17:$F$26,$B6))</f>
        <v/>
      </c>
      <c r="J6" s="198" t="str">
        <f>IF(OR($B6="",$B6=" "),"",SUMIFS('PP7'!$H$17:$H$26,'PP7'!$F$17:$F$26,$B6))</f>
        <v/>
      </c>
      <c r="K6" s="198" t="str">
        <f>IF(OR($B6="",$B6=" "),"",SUMIFS('PP8'!$H$17:$H$26,'PP8'!$F$17:$F$26,$B6))</f>
        <v/>
      </c>
      <c r="L6" s="198" t="str">
        <f>IF(OR($B6="",$B6=" "),"",SUMIFS('PP9'!$H$17:$H$26,'PP9'!$F$17:$F$26,$B6))</f>
        <v/>
      </c>
      <c r="M6" s="198" t="str">
        <f>IF(OR($B6="",$B6=" "),"",SUMIFS('PP10'!$H$17:$H$26,'PP10'!$F$17:$F$26,$B6))</f>
        <v/>
      </c>
      <c r="N6" s="198" t="str">
        <f>IF(OR($B6="",$B6=" "),"",SUMIFS('PP11'!$H$17:$H$26,'PP11'!$F$17:$F$26,$B6))</f>
        <v/>
      </c>
      <c r="O6" s="198" t="str">
        <f>IF(OR($B6="",$B6=" "),"",SUMIFS('PP12'!$H$17:$H$26,'PP12'!$F$17:$F$26,$B6))</f>
        <v/>
      </c>
      <c r="P6" s="198" t="str">
        <f>IF(OR($B6="",$B6=" "),"",SUMIFS('PP13'!$H$17:$H$26,'PP13'!$F$17:$F$26,$B6))</f>
        <v/>
      </c>
      <c r="Q6" s="198" t="str">
        <f>IF(OR($B6="",$B6=" "),"",SUMIFS('PP14'!$H$17:$H$26,'PP14'!$F$17:$F$26,$B6))</f>
        <v/>
      </c>
      <c r="R6" s="198" t="str">
        <f>IF(OR($B6="",$B6=" "),"",SUMIFS('PP15'!$H$17:$H$26,'PP15'!$F$17:$F$26,$B6))</f>
        <v/>
      </c>
      <c r="S6" s="198" t="str">
        <f>IF(OR($B6="",$B6=" "),"",SUMIFS('PP16'!$H$17:$H$26,'PP16'!$F$17:$F$26,$B6))</f>
        <v/>
      </c>
      <c r="T6" s="198" t="str">
        <f>IF(OR($B6="",$B6=" "),"",SUMIFS('PP17'!$H$17:$H$26,'PP17'!$F$17:$F$26,$B6))</f>
        <v/>
      </c>
      <c r="U6" s="198" t="str">
        <f>IF(OR($B6="",$B6=" "),"",SUMIFS('PP18'!$H$17:$H$26,'PP18'!$F$17:$F$26,$B6))</f>
        <v/>
      </c>
      <c r="V6" s="198" t="str">
        <f>IF(OR($B6="",$B6=" "),"",SUMIFS('PP19'!$H$17:$H$26,'PP19'!$F$17:$F$26,$B6))</f>
        <v/>
      </c>
      <c r="W6" s="198" t="str">
        <f>IF(OR($B6="",$B6=" "),"",SUMIFS('PP20'!$H$17:$H$26,'PP20'!$F$17:$F$26,$B6))</f>
        <v/>
      </c>
      <c r="X6" s="152"/>
      <c r="Y6" s="152"/>
    </row>
    <row r="7" spans="2:25" ht="15" x14ac:dyDescent="0.35">
      <c r="B7" s="139" t="str">
        <f>Hulpblad!V3</f>
        <v xml:space="preserve"> </v>
      </c>
      <c r="C7" s="137" t="str">
        <f t="shared" ref="C7:C15" si="0">IF(OR($B7="",$B7=" "),"",SUM(D7:W7))</f>
        <v/>
      </c>
      <c r="D7" s="138" t="str">
        <f>IF(OR($B7="",$B7=" "),"",SUMIFS(Penvoerder!$H$17:$H$26,Penvoerder!$F$17:$F$26,$B7))</f>
        <v/>
      </c>
      <c r="E7" s="198" t="str">
        <f>IF(OR($B7="",$B7=" "),"",SUMIFS('PP2'!$H$17:$H$26,'PP2'!$F$17:$F$26,$B7))</f>
        <v/>
      </c>
      <c r="F7" s="198" t="str">
        <f>IF(OR($B7="",$B7=" "),"",SUMIFS('PP3'!$H$17:$H$26,'PP3'!$F$17:$F$26,$B7))</f>
        <v/>
      </c>
      <c r="G7" s="198" t="str">
        <f>IF(OR($B7="",$B7=" "),"",SUMIFS('PP4'!$H$17:$H$26,'PP4'!$F$17:$F$26,$B7))</f>
        <v/>
      </c>
      <c r="H7" s="198" t="str">
        <f>IF(OR($B7="",$B7=" "),"",SUMIFS('PP5'!$H$17:$H$26,'PP5'!$F$17:$F$26,$B7))</f>
        <v/>
      </c>
      <c r="I7" s="198" t="str">
        <f>IF(OR($B7="",$B7=" "),"",SUMIFS('PP6'!$H$17:$H$26,'PP6'!$F$17:$F$26,$B7))</f>
        <v/>
      </c>
      <c r="J7" s="198" t="str">
        <f>IF(OR($B7="",$B7=" "),"",SUMIFS('PP7'!$H$17:$H$26,'PP7'!$F$17:$F$26,$B7))</f>
        <v/>
      </c>
      <c r="K7" s="198" t="str">
        <f>IF(OR($B7="",$B7=" "),"",SUMIFS('PP8'!$H$17:$H$26,'PP8'!$F$17:$F$26,$B7))</f>
        <v/>
      </c>
      <c r="L7" s="198" t="str">
        <f>IF(OR($B7="",$B7=" "),"",SUMIFS('PP9'!$H$17:$H$26,'PP9'!$F$17:$F$26,$B7))</f>
        <v/>
      </c>
      <c r="M7" s="198" t="str">
        <f>IF(OR($B7="",$B7=" "),"",SUMIFS('PP10'!$H$17:$H$26,'PP10'!$F$17:$F$26,$B7))</f>
        <v/>
      </c>
      <c r="N7" s="198" t="str">
        <f>IF(OR($B7="",$B7=" "),"",SUMIFS('PP11'!$H$17:$H$26,'PP11'!$F$17:$F$26,$B7))</f>
        <v/>
      </c>
      <c r="O7" s="198" t="str">
        <f>IF(OR($B7="",$B7=" "),"",SUMIFS('PP12'!$H$17:$H$26,'PP12'!$F$17:$F$26,$B7))</f>
        <v/>
      </c>
      <c r="P7" s="198" t="str">
        <f>IF(OR($B7="",$B7=" "),"",SUMIFS('PP13'!$H$17:$H$26,'PP13'!$F$17:$F$26,$B7))</f>
        <v/>
      </c>
      <c r="Q7" s="198" t="str">
        <f>IF(OR($B7="",$B7=" "),"",SUMIFS('PP14'!$H$17:$H$26,'PP14'!$F$17:$F$26,$B7))</f>
        <v/>
      </c>
      <c r="R7" s="198" t="str">
        <f>IF(OR($B7="",$B7=" "),"",SUMIFS('PP15'!$H$17:$H$26,'PP15'!$F$17:$F$26,$B7))</f>
        <v/>
      </c>
      <c r="S7" s="198" t="str">
        <f>IF(OR($B7="",$B7=" "),"",SUMIFS('PP16'!$H$17:$H$26,'PP16'!$F$17:$F$26,$B7))</f>
        <v/>
      </c>
      <c r="T7" s="198" t="str">
        <f>IF(OR($B7="",$B7=" "),"",SUMIFS('PP17'!$H$17:$H$26,'PP17'!$F$17:$F$26,$B7))</f>
        <v/>
      </c>
      <c r="U7" s="198" t="str">
        <f>IF(OR($B7="",$B7=" "),"",SUMIFS('PP18'!$H$17:$H$26,'PP18'!$F$17:$F$26,$B7))</f>
        <v/>
      </c>
      <c r="V7" s="198" t="str">
        <f>IF(OR($B7="",$B7=" "),"",SUMIFS('PP19'!$H$17:$H$26,'PP19'!$F$17:$F$26,$B7))</f>
        <v/>
      </c>
      <c r="W7" s="198" t="str">
        <f>IF(OR($B7="",$B7=" "),"",SUMIFS('PP20'!$H$17:$H$26,'PP20'!$F$17:$F$26,$B7))</f>
        <v/>
      </c>
      <c r="X7" s="152"/>
      <c r="Y7" s="152"/>
    </row>
    <row r="8" spans="2:25" ht="15" x14ac:dyDescent="0.35">
      <c r="B8" s="139" t="str">
        <f>Hulpblad!V4</f>
        <v xml:space="preserve"> </v>
      </c>
      <c r="C8" s="137" t="str">
        <f t="shared" si="0"/>
        <v/>
      </c>
      <c r="D8" s="138" t="str">
        <f>IF(OR($B8="",$B8=" "),"",SUMIFS(Penvoerder!$H$17:$H$26,Penvoerder!$F$17:$F$26,$B8))</f>
        <v/>
      </c>
      <c r="E8" s="198" t="str">
        <f>IF(OR($B8="",$B8=" "),"",SUMIFS('PP2'!$H$17:$H$26,'PP2'!$F$17:$F$26,$B8))</f>
        <v/>
      </c>
      <c r="F8" s="198" t="str">
        <f>IF(OR($B8="",$B8=" "),"",SUMIFS('PP3'!$H$17:$H$26,'PP3'!$F$17:$F$26,$B8))</f>
        <v/>
      </c>
      <c r="G8" s="198" t="str">
        <f>IF(OR($B8="",$B8=" "),"",SUMIFS('PP4'!$H$17:$H$26,'PP4'!$F$17:$F$26,$B8))</f>
        <v/>
      </c>
      <c r="H8" s="198" t="str">
        <f>IF(OR($B8="",$B8=" "),"",SUMIFS('PP5'!$H$17:$H$26,'PP5'!$F$17:$F$26,$B8))</f>
        <v/>
      </c>
      <c r="I8" s="198" t="str">
        <f>IF(OR($B8="",$B8=" "),"",SUMIFS('PP6'!$H$17:$H$26,'PP6'!$F$17:$F$26,$B8))</f>
        <v/>
      </c>
      <c r="J8" s="198" t="str">
        <f>IF(OR($B8="",$B8=" "),"",SUMIFS('PP7'!$H$17:$H$26,'PP7'!$F$17:$F$26,$B8))</f>
        <v/>
      </c>
      <c r="K8" s="198" t="str">
        <f>IF(OR($B8="",$B8=" "),"",SUMIFS('PP8'!$H$17:$H$26,'PP8'!$F$17:$F$26,$B8))</f>
        <v/>
      </c>
      <c r="L8" s="198" t="str">
        <f>IF(OR($B8="",$B8=" "),"",SUMIFS('PP9'!$H$17:$H$26,'PP9'!$F$17:$F$26,$B8))</f>
        <v/>
      </c>
      <c r="M8" s="198" t="str">
        <f>IF(OR($B8="",$B8=" "),"",SUMIFS('PP10'!$H$17:$H$26,'PP10'!$F$17:$F$26,$B8))</f>
        <v/>
      </c>
      <c r="N8" s="198" t="str">
        <f>IF(OR($B8="",$B8=" "),"",SUMIFS('PP11'!$H$17:$H$26,'PP11'!$F$17:$F$26,$B8))</f>
        <v/>
      </c>
      <c r="O8" s="198" t="str">
        <f>IF(OR($B8="",$B8=" "),"",SUMIFS('PP12'!$H$17:$H$26,'PP12'!$F$17:$F$26,$B8))</f>
        <v/>
      </c>
      <c r="P8" s="198" t="str">
        <f>IF(OR($B8="",$B8=" "),"",SUMIFS('PP13'!$H$17:$H$26,'PP13'!$F$17:$F$26,$B8))</f>
        <v/>
      </c>
      <c r="Q8" s="198" t="str">
        <f>IF(OR($B8="",$B8=" "),"",SUMIFS('PP14'!$H$17:$H$26,'PP14'!$F$17:$F$26,$B8))</f>
        <v/>
      </c>
      <c r="R8" s="198" t="str">
        <f>IF(OR($B8="",$B8=" "),"",SUMIFS('PP15'!$H$17:$H$26,'PP15'!$F$17:$F$26,$B8))</f>
        <v/>
      </c>
      <c r="S8" s="198" t="str">
        <f>IF(OR($B8="",$B8=" "),"",SUMIFS('PP16'!$H$17:$H$26,'PP16'!$F$17:$F$26,$B8))</f>
        <v/>
      </c>
      <c r="T8" s="198" t="str">
        <f>IF(OR($B8="",$B8=" "),"",SUMIFS('PP17'!$H$17:$H$26,'PP17'!$F$17:$F$26,$B8))</f>
        <v/>
      </c>
      <c r="U8" s="198" t="str">
        <f>IF(OR($B8="",$B8=" "),"",SUMIFS('PP18'!$H$17:$H$26,'PP18'!$F$17:$F$26,$B8))</f>
        <v/>
      </c>
      <c r="V8" s="198" t="str">
        <f>IF(OR($B8="",$B8=" "),"",SUMIFS('PP19'!$H$17:$H$26,'PP19'!$F$17:$F$26,$B8))</f>
        <v/>
      </c>
      <c r="W8" s="198" t="str">
        <f>IF(OR($B8="",$B8=" "),"",SUMIFS('PP20'!$H$17:$H$26,'PP20'!$F$17:$F$26,$B8))</f>
        <v/>
      </c>
      <c r="X8" s="152"/>
      <c r="Y8" s="152"/>
    </row>
    <row r="9" spans="2:25" ht="15" x14ac:dyDescent="0.35">
      <c r="B9" s="139" t="str">
        <f>Hulpblad!V5</f>
        <v xml:space="preserve"> </v>
      </c>
      <c r="C9" s="137" t="str">
        <f t="shared" si="0"/>
        <v/>
      </c>
      <c r="D9" s="138" t="str">
        <f>IF(OR($B9="",$B9=" "),"",SUMIFS(Penvoerder!$H$17:$H$26,Penvoerder!$F$17:$F$26,$B9))</f>
        <v/>
      </c>
      <c r="E9" s="198" t="str">
        <f>IF(OR($B9="",$B9=" "),"",SUMIFS('PP2'!$H$17:$H$26,'PP2'!$F$17:$F$26,$B9))</f>
        <v/>
      </c>
      <c r="F9" s="198" t="str">
        <f>IF(OR($B9="",$B9=" "),"",SUMIFS('PP3'!$H$17:$H$26,'PP3'!$F$17:$F$26,$B9))</f>
        <v/>
      </c>
      <c r="G9" s="198" t="str">
        <f>IF(OR($B9="",$B9=" "),"",SUMIFS('PP4'!$H$17:$H$26,'PP4'!$F$17:$F$26,$B9))</f>
        <v/>
      </c>
      <c r="H9" s="198" t="str">
        <f>IF(OR($B9="",$B9=" "),"",SUMIFS('PP5'!$H$17:$H$26,'PP5'!$F$17:$F$26,$B9))</f>
        <v/>
      </c>
      <c r="I9" s="198" t="str">
        <f>IF(OR($B9="",$B9=" "),"",SUMIFS('PP6'!$H$17:$H$26,'PP6'!$F$17:$F$26,$B9))</f>
        <v/>
      </c>
      <c r="J9" s="198" t="str">
        <f>IF(OR($B9="",$B9=" "),"",SUMIFS('PP7'!$H$17:$H$26,'PP7'!$F$17:$F$26,$B9))</f>
        <v/>
      </c>
      <c r="K9" s="198" t="str">
        <f>IF(OR($B9="",$B9=" "),"",SUMIFS('PP8'!$H$17:$H$26,'PP8'!$F$17:$F$26,$B9))</f>
        <v/>
      </c>
      <c r="L9" s="198" t="str">
        <f>IF(OR($B9="",$B9=" "),"",SUMIFS('PP9'!$H$17:$H$26,'PP9'!$F$17:$F$26,$B9))</f>
        <v/>
      </c>
      <c r="M9" s="198" t="str">
        <f>IF(OR($B9="",$B9=" "),"",SUMIFS('PP10'!$H$17:$H$26,'PP10'!$F$17:$F$26,$B9))</f>
        <v/>
      </c>
      <c r="N9" s="198" t="str">
        <f>IF(OR($B9="",$B9=" "),"",SUMIFS('PP11'!$H$17:$H$26,'PP11'!$F$17:$F$26,$B9))</f>
        <v/>
      </c>
      <c r="O9" s="198" t="str">
        <f>IF(OR($B9="",$B9=" "),"",SUMIFS('PP12'!$H$17:$H$26,'PP12'!$F$17:$F$26,$B9))</f>
        <v/>
      </c>
      <c r="P9" s="198" t="str">
        <f>IF(OR($B9="",$B9=" "),"",SUMIFS('PP13'!$H$17:$H$26,'PP13'!$F$17:$F$26,$B9))</f>
        <v/>
      </c>
      <c r="Q9" s="198" t="str">
        <f>IF(OR($B9="",$B9=" "),"",SUMIFS('PP14'!$H$17:$H$26,'PP14'!$F$17:$F$26,$B9))</f>
        <v/>
      </c>
      <c r="R9" s="198" t="str">
        <f>IF(OR($B9="",$B9=" "),"",SUMIFS('PP15'!$H$17:$H$26,'PP15'!$F$17:$F$26,$B9))</f>
        <v/>
      </c>
      <c r="S9" s="198" t="str">
        <f>IF(OR($B9="",$B9=" "),"",SUMIFS('PP16'!$H$17:$H$26,'PP16'!$F$17:$F$26,$B9))</f>
        <v/>
      </c>
      <c r="T9" s="198" t="str">
        <f>IF(OR($B9="",$B9=" "),"",SUMIFS('PP17'!$H$17:$H$26,'PP17'!$F$17:$F$26,$B9))</f>
        <v/>
      </c>
      <c r="U9" s="198" t="str">
        <f>IF(OR($B9="",$B9=" "),"",SUMIFS('PP18'!$H$17:$H$26,'PP18'!$F$17:$F$26,$B9))</f>
        <v/>
      </c>
      <c r="V9" s="198" t="str">
        <f>IF(OR($B9="",$B9=" "),"",SUMIFS('PP19'!$H$17:$H$26,'PP19'!$F$17:$F$26,$B9))</f>
        <v/>
      </c>
      <c r="W9" s="198" t="str">
        <f>IF(OR($B9="",$B9=" "),"",SUMIFS('PP20'!$H$17:$H$26,'PP20'!$F$17:$F$26,$B9))</f>
        <v/>
      </c>
      <c r="X9" s="152"/>
      <c r="Y9" s="152"/>
    </row>
    <row r="10" spans="2:25" ht="15" x14ac:dyDescent="0.35">
      <c r="B10" s="139" t="str">
        <f>Hulpblad!V6</f>
        <v xml:space="preserve"> </v>
      </c>
      <c r="C10" s="137" t="str">
        <f t="shared" si="0"/>
        <v/>
      </c>
      <c r="D10" s="138" t="str">
        <f>IF(OR($B10="",$B10=" "),"",SUMIFS(Penvoerder!$H$17:$H$26,Penvoerder!$F$17:$F$26,$B10))</f>
        <v/>
      </c>
      <c r="E10" s="198" t="str">
        <f>IF(OR($B10="",$B10=" "),"",SUMIFS('PP2'!$H$17:$H$26,'PP2'!$F$17:$F$26,$B10))</f>
        <v/>
      </c>
      <c r="F10" s="198" t="str">
        <f>IF(OR($B10="",$B10=" "),"",SUMIFS('PP3'!$H$17:$H$26,'PP3'!$F$17:$F$26,$B10))</f>
        <v/>
      </c>
      <c r="G10" s="198" t="str">
        <f>IF(OR($B10="",$B10=" "),"",SUMIFS('PP4'!$H$17:$H$26,'PP4'!$F$17:$F$26,$B10))</f>
        <v/>
      </c>
      <c r="H10" s="198" t="str">
        <f>IF(OR($B10="",$B10=" "),"",SUMIFS('PP5'!$H$17:$H$26,'PP5'!$F$17:$F$26,$B10))</f>
        <v/>
      </c>
      <c r="I10" s="198" t="str">
        <f>IF(OR($B10="",$B10=" "),"",SUMIFS('PP6'!$H$17:$H$26,'PP6'!$F$17:$F$26,$B10))</f>
        <v/>
      </c>
      <c r="J10" s="198" t="str">
        <f>IF(OR($B10="",$B10=" "),"",SUMIFS('PP7'!$H$17:$H$26,'PP7'!$F$17:$F$26,$B10))</f>
        <v/>
      </c>
      <c r="K10" s="198" t="str">
        <f>IF(OR($B10="",$B10=" "),"",SUMIFS('PP8'!$H$17:$H$26,'PP8'!$F$17:$F$26,$B10))</f>
        <v/>
      </c>
      <c r="L10" s="198" t="str">
        <f>IF(OR($B10="",$B10=" "),"",SUMIFS('PP9'!$H$17:$H$26,'PP9'!$F$17:$F$26,$B10))</f>
        <v/>
      </c>
      <c r="M10" s="198" t="str">
        <f>IF(OR($B10="",$B10=" "),"",SUMIFS('PP10'!$H$17:$H$26,'PP10'!$F$17:$F$26,$B10))</f>
        <v/>
      </c>
      <c r="N10" s="198" t="str">
        <f>IF(OR($B10="",$B10=" "),"",SUMIFS('PP11'!$H$17:$H$26,'PP11'!$F$17:$F$26,$B10))</f>
        <v/>
      </c>
      <c r="O10" s="198" t="str">
        <f>IF(OR($B10="",$B10=" "),"",SUMIFS('PP12'!$H$17:$H$26,'PP12'!$F$17:$F$26,$B10))</f>
        <v/>
      </c>
      <c r="P10" s="198" t="str">
        <f>IF(OR($B10="",$B10=" "),"",SUMIFS('PP13'!$H$17:$H$26,'PP13'!$F$17:$F$26,$B10))</f>
        <v/>
      </c>
      <c r="Q10" s="198" t="str">
        <f>IF(OR($B10="",$B10=" "),"",SUMIFS('PP14'!$H$17:$H$26,'PP14'!$F$17:$F$26,$B10))</f>
        <v/>
      </c>
      <c r="R10" s="198" t="str">
        <f>IF(OR($B10="",$B10=" "),"",SUMIFS('PP15'!$H$17:$H$26,'PP15'!$F$17:$F$26,$B10))</f>
        <v/>
      </c>
      <c r="S10" s="198" t="str">
        <f>IF(OR($B10="",$B10=" "),"",SUMIFS('PP16'!$H$17:$H$26,'PP16'!$F$17:$F$26,$B10))</f>
        <v/>
      </c>
      <c r="T10" s="198" t="str">
        <f>IF(OR($B10="",$B10=" "),"",SUMIFS('PP17'!$H$17:$H$26,'PP17'!$F$17:$F$26,$B10))</f>
        <v/>
      </c>
      <c r="U10" s="198" t="str">
        <f>IF(OR($B10="",$B10=" "),"",SUMIFS('PP18'!$H$17:$H$26,'PP18'!$F$17:$F$26,$B10))</f>
        <v/>
      </c>
      <c r="V10" s="198" t="str">
        <f>IF(OR($B10="",$B10=" "),"",SUMIFS('PP19'!$H$17:$H$26,'PP19'!$F$17:$F$26,$B10))</f>
        <v/>
      </c>
      <c r="W10" s="198" t="str">
        <f>IF(OR($B10="",$B10=" "),"",SUMIFS('PP20'!$H$17:$H$26,'PP20'!$F$17:$F$26,$B10))</f>
        <v/>
      </c>
      <c r="X10" s="152"/>
      <c r="Y10" s="152"/>
    </row>
    <row r="11" spans="2:25" ht="15" x14ac:dyDescent="0.35">
      <c r="B11" s="139" t="str">
        <f>Hulpblad!V7</f>
        <v xml:space="preserve"> </v>
      </c>
      <c r="C11" s="137" t="str">
        <f t="shared" si="0"/>
        <v/>
      </c>
      <c r="D11" s="138" t="str">
        <f>IF(OR($B11="",$B11=" "),"",SUMIFS(Penvoerder!$H$17:$H$26,Penvoerder!$F$17:$F$26,$B11))</f>
        <v/>
      </c>
      <c r="E11" s="198" t="str">
        <f>IF(OR($B11="",$B11=" "),"",SUMIFS('PP2'!$H$17:$H$26,'PP2'!$F$17:$F$26,$B11))</f>
        <v/>
      </c>
      <c r="F11" s="198" t="str">
        <f>IF(OR($B11="",$B11=" "),"",SUMIFS('PP3'!$H$17:$H$26,'PP3'!$F$17:$F$26,$B11))</f>
        <v/>
      </c>
      <c r="G11" s="198" t="str">
        <f>IF(OR($B11="",$B11=" "),"",SUMIFS('PP4'!$H$17:$H$26,'PP4'!$F$17:$F$26,$B11))</f>
        <v/>
      </c>
      <c r="H11" s="198" t="str">
        <f>IF(OR($B11="",$B11=" "),"",SUMIFS('PP5'!$H$17:$H$26,'PP5'!$F$17:$F$26,$B11))</f>
        <v/>
      </c>
      <c r="I11" s="198" t="str">
        <f>IF(OR($B11="",$B11=" "),"",SUMIFS('PP6'!$H$17:$H$26,'PP6'!$F$17:$F$26,$B11))</f>
        <v/>
      </c>
      <c r="J11" s="198" t="str">
        <f>IF(OR($B11="",$B11=" "),"",SUMIFS('PP7'!$H$17:$H$26,'PP7'!$F$17:$F$26,$B11))</f>
        <v/>
      </c>
      <c r="K11" s="198" t="str">
        <f>IF(OR($B11="",$B11=" "),"",SUMIFS('PP8'!$H$17:$H$26,'PP8'!$F$17:$F$26,$B11))</f>
        <v/>
      </c>
      <c r="L11" s="198" t="str">
        <f>IF(OR($B11="",$B11=" "),"",SUMIFS('PP9'!$H$17:$H$26,'PP9'!$F$17:$F$26,$B11))</f>
        <v/>
      </c>
      <c r="M11" s="198" t="str">
        <f>IF(OR($B11="",$B11=" "),"",SUMIFS('PP10'!$H$17:$H$26,'PP10'!$F$17:$F$26,$B11))</f>
        <v/>
      </c>
      <c r="N11" s="198" t="str">
        <f>IF(OR($B11="",$B11=" "),"",SUMIFS('PP11'!$H$17:$H$26,'PP11'!$F$17:$F$26,$B11))</f>
        <v/>
      </c>
      <c r="O11" s="198" t="str">
        <f>IF(OR($B11="",$B11=" "),"",SUMIFS('PP12'!$H$17:$H$26,'PP12'!$F$17:$F$26,$B11))</f>
        <v/>
      </c>
      <c r="P11" s="198" t="str">
        <f>IF(OR($B11="",$B11=" "),"",SUMIFS('PP13'!$H$17:$H$26,'PP13'!$F$17:$F$26,$B11))</f>
        <v/>
      </c>
      <c r="Q11" s="198" t="str">
        <f>IF(OR($B11="",$B11=" "),"",SUMIFS('PP14'!$H$17:$H$26,'PP14'!$F$17:$F$26,$B11))</f>
        <v/>
      </c>
      <c r="R11" s="198" t="str">
        <f>IF(OR($B11="",$B11=" "),"",SUMIFS('PP15'!$H$17:$H$26,'PP15'!$F$17:$F$26,$B11))</f>
        <v/>
      </c>
      <c r="S11" s="198" t="str">
        <f>IF(OR($B11="",$B11=" "),"",SUMIFS('PP16'!$H$17:$H$26,'PP16'!$F$17:$F$26,$B11))</f>
        <v/>
      </c>
      <c r="T11" s="198" t="str">
        <f>IF(OR($B11="",$B11=" "),"",SUMIFS('PP17'!$H$17:$H$26,'PP17'!$F$17:$F$26,$B11))</f>
        <v/>
      </c>
      <c r="U11" s="198" t="str">
        <f>IF(OR($B11="",$B11=" "),"",SUMIFS('PP18'!$H$17:$H$26,'PP18'!$F$17:$F$26,$B11))</f>
        <v/>
      </c>
      <c r="V11" s="198" t="str">
        <f>IF(OR($B11="",$B11=" "),"",SUMIFS('PP19'!$H$17:$H$26,'PP19'!$F$17:$F$26,$B11))</f>
        <v/>
      </c>
      <c r="W11" s="198" t="str">
        <f>IF(OR($B11="",$B11=" "),"",SUMIFS('PP20'!$H$17:$H$26,'PP20'!$F$17:$F$26,$B11))</f>
        <v/>
      </c>
      <c r="X11" s="152"/>
      <c r="Y11" s="152"/>
    </row>
    <row r="12" spans="2:25" ht="15" x14ac:dyDescent="0.35">
      <c r="B12" s="139" t="str">
        <f>Hulpblad!V8</f>
        <v xml:space="preserve"> </v>
      </c>
      <c r="C12" s="137" t="str">
        <f t="shared" si="0"/>
        <v/>
      </c>
      <c r="D12" s="138" t="str">
        <f>IF(OR($B12="",$B12=" "),"",SUMIFS(Penvoerder!$H$17:$H$26,Penvoerder!$F$17:$F$26,$B12))</f>
        <v/>
      </c>
      <c r="E12" s="198" t="str">
        <f>IF(OR($B12="",$B12=" "),"",SUMIFS('PP2'!$H$17:$H$26,'PP2'!$F$17:$F$26,$B12))</f>
        <v/>
      </c>
      <c r="F12" s="198" t="str">
        <f>IF(OR($B12="",$B12=" "),"",SUMIFS('PP3'!$H$17:$H$26,'PP3'!$F$17:$F$26,$B12))</f>
        <v/>
      </c>
      <c r="G12" s="198" t="str">
        <f>IF(OR($B12="",$B12=" "),"",SUMIFS('PP4'!$H$17:$H$26,'PP4'!$F$17:$F$26,$B12))</f>
        <v/>
      </c>
      <c r="H12" s="198" t="str">
        <f>IF(OR($B12="",$B12=" "),"",SUMIFS('PP5'!$H$17:$H$26,'PP5'!$F$17:$F$26,$B12))</f>
        <v/>
      </c>
      <c r="I12" s="198" t="str">
        <f>IF(OR($B12="",$B12=" "),"",SUMIFS('PP6'!$H$17:$H$26,'PP6'!$F$17:$F$26,$B12))</f>
        <v/>
      </c>
      <c r="J12" s="198" t="str">
        <f>IF(OR($B12="",$B12=" "),"",SUMIFS('PP7'!$H$17:$H$26,'PP7'!$F$17:$F$26,$B12))</f>
        <v/>
      </c>
      <c r="K12" s="198" t="str">
        <f>IF(OR($B12="",$B12=" "),"",SUMIFS('PP8'!$H$17:$H$26,'PP8'!$F$17:$F$26,$B12))</f>
        <v/>
      </c>
      <c r="L12" s="198" t="str">
        <f>IF(OR($B12="",$B12=" "),"",SUMIFS('PP9'!$H$17:$H$26,'PP9'!$F$17:$F$26,$B12))</f>
        <v/>
      </c>
      <c r="M12" s="198" t="str">
        <f>IF(OR($B12="",$B12=" "),"",SUMIFS('PP10'!$H$17:$H$26,'PP10'!$F$17:$F$26,$B12))</f>
        <v/>
      </c>
      <c r="N12" s="198" t="str">
        <f>IF(OR($B12="",$B12=" "),"",SUMIFS('PP11'!$H$17:$H$26,'PP11'!$F$17:$F$26,$B12))</f>
        <v/>
      </c>
      <c r="O12" s="198" t="str">
        <f>IF(OR($B12="",$B12=" "),"",SUMIFS('PP12'!$H$17:$H$26,'PP12'!$F$17:$F$26,$B12))</f>
        <v/>
      </c>
      <c r="P12" s="198" t="str">
        <f>IF(OR($B12="",$B12=" "),"",SUMIFS('PP13'!$H$17:$H$26,'PP13'!$F$17:$F$26,$B12))</f>
        <v/>
      </c>
      <c r="Q12" s="198" t="str">
        <f>IF(OR($B12="",$B12=" "),"",SUMIFS('PP14'!$H$17:$H$26,'PP14'!$F$17:$F$26,$B12))</f>
        <v/>
      </c>
      <c r="R12" s="198" t="str">
        <f>IF(OR($B12="",$B12=" "),"",SUMIFS('PP15'!$H$17:$H$26,'PP15'!$F$17:$F$26,$B12))</f>
        <v/>
      </c>
      <c r="S12" s="198" t="str">
        <f>IF(OR($B12="",$B12=" "),"",SUMIFS('PP16'!$H$17:$H$26,'PP16'!$F$17:$F$26,$B12))</f>
        <v/>
      </c>
      <c r="T12" s="198" t="str">
        <f>IF(OR($B12="",$B12=" "),"",SUMIFS('PP17'!$H$17:$H$26,'PP17'!$F$17:$F$26,$B12))</f>
        <v/>
      </c>
      <c r="U12" s="198" t="str">
        <f>IF(OR($B12="",$B12=" "),"",SUMIFS('PP18'!$H$17:$H$26,'PP18'!$F$17:$F$26,$B12))</f>
        <v/>
      </c>
      <c r="V12" s="198" t="str">
        <f>IF(OR($B12="",$B12=" "),"",SUMIFS('PP19'!$H$17:$H$26,'PP19'!$F$17:$F$26,$B12))</f>
        <v/>
      </c>
      <c r="W12" s="198" t="str">
        <f>IF(OR($B12="",$B12=" "),"",SUMIFS('PP20'!$H$17:$H$26,'PP20'!$F$17:$F$26,$B12))</f>
        <v/>
      </c>
      <c r="X12" s="152"/>
      <c r="Y12" s="152"/>
    </row>
    <row r="13" spans="2:25" ht="15" x14ac:dyDescent="0.35">
      <c r="B13" s="139" t="str">
        <f>Hulpblad!V9</f>
        <v xml:space="preserve"> </v>
      </c>
      <c r="C13" s="137" t="str">
        <f t="shared" si="0"/>
        <v/>
      </c>
      <c r="D13" s="138" t="str">
        <f>IF(OR($B13="",$B13=" "),"",SUMIFS(Penvoerder!$H$17:$H$26,Penvoerder!$F$17:$F$26,$B13))</f>
        <v/>
      </c>
      <c r="E13" s="198" t="str">
        <f>IF(OR($B13="",$B13=" "),"",SUMIFS('PP2'!$H$17:$H$26,'PP2'!$F$17:$F$26,$B13))</f>
        <v/>
      </c>
      <c r="F13" s="198" t="str">
        <f>IF(OR($B13="",$B13=" "),"",SUMIFS('PP3'!$H$17:$H$26,'PP3'!$F$17:$F$26,$B13))</f>
        <v/>
      </c>
      <c r="G13" s="198" t="str">
        <f>IF(OR($B13="",$B13=" "),"",SUMIFS('PP4'!$H$17:$H$26,'PP4'!$F$17:$F$26,$B13))</f>
        <v/>
      </c>
      <c r="H13" s="198" t="str">
        <f>IF(OR($B13="",$B13=" "),"",SUMIFS('PP5'!$H$17:$H$26,'PP5'!$F$17:$F$26,$B13))</f>
        <v/>
      </c>
      <c r="I13" s="198" t="str">
        <f>IF(OR($B13="",$B13=" "),"",SUMIFS('PP6'!$H$17:$H$26,'PP6'!$F$17:$F$26,$B13))</f>
        <v/>
      </c>
      <c r="J13" s="198" t="str">
        <f>IF(OR($B13="",$B13=" "),"",SUMIFS('PP7'!$H$17:$H$26,'PP7'!$F$17:$F$26,$B13))</f>
        <v/>
      </c>
      <c r="K13" s="198" t="str">
        <f>IF(OR($B13="",$B13=" "),"",SUMIFS('PP8'!$H$17:$H$26,'PP8'!$F$17:$F$26,$B13))</f>
        <v/>
      </c>
      <c r="L13" s="198" t="str">
        <f>IF(OR($B13="",$B13=" "),"",SUMIFS('PP9'!$H$17:$H$26,'PP9'!$F$17:$F$26,$B13))</f>
        <v/>
      </c>
      <c r="M13" s="198" t="str">
        <f>IF(OR($B13="",$B13=" "),"",SUMIFS('PP10'!$H$17:$H$26,'PP10'!$F$17:$F$26,$B13))</f>
        <v/>
      </c>
      <c r="N13" s="198" t="str">
        <f>IF(OR($B13="",$B13=" "),"",SUMIFS('PP11'!$H$17:$H$26,'PP11'!$F$17:$F$26,$B13))</f>
        <v/>
      </c>
      <c r="O13" s="198" t="str">
        <f>IF(OR($B13="",$B13=" "),"",SUMIFS('PP12'!$H$17:$H$26,'PP12'!$F$17:$F$26,$B13))</f>
        <v/>
      </c>
      <c r="P13" s="198" t="str">
        <f>IF(OR($B13="",$B13=" "),"",SUMIFS('PP13'!$H$17:$H$26,'PP13'!$F$17:$F$26,$B13))</f>
        <v/>
      </c>
      <c r="Q13" s="198" t="str">
        <f>IF(OR($B13="",$B13=" "),"",SUMIFS('PP14'!$H$17:$H$26,'PP14'!$F$17:$F$26,$B13))</f>
        <v/>
      </c>
      <c r="R13" s="198" t="str">
        <f>IF(OR($B13="",$B13=" "),"",SUMIFS('PP15'!$H$17:$H$26,'PP15'!$F$17:$F$26,$B13))</f>
        <v/>
      </c>
      <c r="S13" s="198" t="str">
        <f>IF(OR($B13="",$B13=" "),"",SUMIFS('PP16'!$H$17:$H$26,'PP16'!$F$17:$F$26,$B13))</f>
        <v/>
      </c>
      <c r="T13" s="198" t="str">
        <f>IF(OR($B13="",$B13=" "),"",SUMIFS('PP17'!$H$17:$H$26,'PP17'!$F$17:$F$26,$B13))</f>
        <v/>
      </c>
      <c r="U13" s="198" t="str">
        <f>IF(OR($B13="",$B13=" "),"",SUMIFS('PP18'!$H$17:$H$26,'PP18'!$F$17:$F$26,$B13))</f>
        <v/>
      </c>
      <c r="V13" s="198" t="str">
        <f>IF(OR($B13="",$B13=" "),"",SUMIFS('PP19'!$H$17:$H$26,'PP19'!$F$17:$F$26,$B13))</f>
        <v/>
      </c>
      <c r="W13" s="198" t="str">
        <f>IF(OR($B13="",$B13=" "),"",SUMIFS('PP20'!$H$17:$H$26,'PP20'!$F$17:$F$26,$B13))</f>
        <v/>
      </c>
      <c r="X13" s="152"/>
      <c r="Y13" s="152"/>
    </row>
    <row r="14" spans="2:25" ht="15" x14ac:dyDescent="0.35">
      <c r="B14" s="139" t="str">
        <f>Hulpblad!V10</f>
        <v xml:space="preserve"> </v>
      </c>
      <c r="C14" s="137" t="str">
        <f t="shared" si="0"/>
        <v/>
      </c>
      <c r="D14" s="138" t="str">
        <f>IF(OR($B14="",$B14=" "),"",SUMIFS(Penvoerder!$H$17:$H$26,Penvoerder!$F$17:$F$26,$B14))</f>
        <v/>
      </c>
      <c r="E14" s="198" t="str">
        <f>IF(OR($B14="",$B14=" "),"",SUMIFS('PP2'!$H$17:$H$26,'PP2'!$F$17:$F$26,$B14))</f>
        <v/>
      </c>
      <c r="F14" s="198" t="str">
        <f>IF(OR($B14="",$B14=" "),"",SUMIFS('PP3'!$H$17:$H$26,'PP3'!$F$17:$F$26,$B14))</f>
        <v/>
      </c>
      <c r="G14" s="198" t="str">
        <f>IF(OR($B14="",$B14=" "),"",SUMIFS('PP4'!$H$17:$H$26,'PP4'!$F$17:$F$26,$B14))</f>
        <v/>
      </c>
      <c r="H14" s="198" t="str">
        <f>IF(OR($B14="",$B14=" "),"",SUMIFS('PP5'!$H$17:$H$26,'PP5'!$F$17:$F$26,$B14))</f>
        <v/>
      </c>
      <c r="I14" s="198" t="str">
        <f>IF(OR($B14="",$B14=" "),"",SUMIFS('PP6'!$H$17:$H$26,'PP6'!$F$17:$F$26,$B14))</f>
        <v/>
      </c>
      <c r="J14" s="198" t="str">
        <f>IF(OR($B14="",$B14=" "),"",SUMIFS('PP7'!$H$17:$H$26,'PP7'!$F$17:$F$26,$B14))</f>
        <v/>
      </c>
      <c r="K14" s="198" t="str">
        <f>IF(OR($B14="",$B14=" "),"",SUMIFS('PP8'!$H$17:$H$26,'PP8'!$F$17:$F$26,$B14))</f>
        <v/>
      </c>
      <c r="L14" s="198" t="str">
        <f>IF(OR($B14="",$B14=" "),"",SUMIFS('PP9'!$H$17:$H$26,'PP9'!$F$17:$F$26,$B14))</f>
        <v/>
      </c>
      <c r="M14" s="198" t="str">
        <f>IF(OR($B14="",$B14=" "),"",SUMIFS('PP10'!$H$17:$H$26,'PP10'!$F$17:$F$26,$B14))</f>
        <v/>
      </c>
      <c r="N14" s="198" t="str">
        <f>IF(OR($B14="",$B14=" "),"",SUMIFS('PP11'!$H$17:$H$26,'PP11'!$F$17:$F$26,$B14))</f>
        <v/>
      </c>
      <c r="O14" s="198" t="str">
        <f>IF(OR($B14="",$B14=" "),"",SUMIFS('PP12'!$H$17:$H$26,'PP12'!$F$17:$F$26,$B14))</f>
        <v/>
      </c>
      <c r="P14" s="198" t="str">
        <f>IF(OR($B14="",$B14=" "),"",SUMIFS('PP13'!$H$17:$H$26,'PP13'!$F$17:$F$26,$B14))</f>
        <v/>
      </c>
      <c r="Q14" s="198" t="str">
        <f>IF(OR($B14="",$B14=" "),"",SUMIFS('PP14'!$H$17:$H$26,'PP14'!$F$17:$F$26,$B14))</f>
        <v/>
      </c>
      <c r="R14" s="198" t="str">
        <f>IF(OR($B14="",$B14=" "),"",SUMIFS('PP15'!$H$17:$H$26,'PP15'!$F$17:$F$26,$B14))</f>
        <v/>
      </c>
      <c r="S14" s="198" t="str">
        <f>IF(OR($B14="",$B14=" "),"",SUMIFS('PP16'!$H$17:$H$26,'PP16'!$F$17:$F$26,$B14))</f>
        <v/>
      </c>
      <c r="T14" s="198" t="str">
        <f>IF(OR($B14="",$B14=" "),"",SUMIFS('PP17'!$H$17:$H$26,'PP17'!$F$17:$F$26,$B14))</f>
        <v/>
      </c>
      <c r="U14" s="198" t="str">
        <f>IF(OR($B14="",$B14=" "),"",SUMIFS('PP18'!$H$17:$H$26,'PP18'!$F$17:$F$26,$B14))</f>
        <v/>
      </c>
      <c r="V14" s="198" t="str">
        <f>IF(OR($B14="",$B14=" "),"",SUMIFS('PP19'!$H$17:$H$26,'PP19'!$F$17:$F$26,$B14))</f>
        <v/>
      </c>
      <c r="W14" s="198" t="str">
        <f>IF(OR($B14="",$B14=" "),"",SUMIFS('PP20'!$H$17:$H$26,'PP20'!$F$17:$F$26,$B14))</f>
        <v/>
      </c>
      <c r="X14" s="152"/>
      <c r="Y14" s="152"/>
    </row>
    <row r="15" spans="2:25" ht="15.6" thickBot="1" x14ac:dyDescent="0.4">
      <c r="B15" s="140" t="str">
        <f>Hulpblad!V11</f>
        <v xml:space="preserve"> </v>
      </c>
      <c r="C15" s="141" t="str">
        <f t="shared" si="0"/>
        <v/>
      </c>
      <c r="D15" s="142" t="str">
        <f>IF(OR($B15="",$B15=" "),"",SUMIFS(Penvoerder!$H$17:$H$26,Penvoerder!$F$17:$F$26,$B15))</f>
        <v/>
      </c>
      <c r="E15" s="199" t="str">
        <f>IF(OR($B15="",$B15=" "),"",SUMIFS('PP2'!$H$17:$H$26,'PP2'!$F$17:$F$26,$B15))</f>
        <v/>
      </c>
      <c r="F15" s="199" t="str">
        <f>IF(OR($B15="",$B15=" "),"",SUMIFS('PP3'!$H$17:$H$26,'PP3'!$F$17:$F$26,$B15))</f>
        <v/>
      </c>
      <c r="G15" s="199" t="str">
        <f>IF(OR($B15="",$B15=" "),"",SUMIFS('PP4'!$H$17:$H$26,'PP4'!$F$17:$F$26,$B15))</f>
        <v/>
      </c>
      <c r="H15" s="199" t="str">
        <f>IF(OR($B15="",$B15=" "),"",SUMIFS('PP5'!$H$17:$H$26,'PP5'!$F$17:$F$26,$B15))</f>
        <v/>
      </c>
      <c r="I15" s="199" t="str">
        <f>IF(OR($B15="",$B15=" "),"",SUMIFS('PP6'!$H$17:$H$26,'PP6'!$F$17:$F$26,$B15))</f>
        <v/>
      </c>
      <c r="J15" s="199" t="str">
        <f>IF(OR($B15="",$B15=" "),"",SUMIFS('PP7'!$H$17:$H$26,'PP7'!$F$17:$F$26,$B15))</f>
        <v/>
      </c>
      <c r="K15" s="199" t="str">
        <f>IF(OR($B15="",$B15=" "),"",SUMIFS('PP8'!$H$17:$H$26,'PP8'!$F$17:$F$26,$B15))</f>
        <v/>
      </c>
      <c r="L15" s="199" t="str">
        <f>IF(OR($B15="",$B15=" "),"",SUMIFS('PP9'!$H$17:$H$26,'PP9'!$F$17:$F$26,$B15))</f>
        <v/>
      </c>
      <c r="M15" s="199" t="str">
        <f>IF(OR($B15="",$B15=" "),"",SUMIFS('PP10'!$H$17:$H$26,'PP10'!$F$17:$F$26,$B15))</f>
        <v/>
      </c>
      <c r="N15" s="199" t="str">
        <f>IF(OR($B15="",$B15=" "),"",SUMIFS('PP11'!$H$17:$H$26,'PP11'!$F$17:$F$26,$B15))</f>
        <v/>
      </c>
      <c r="O15" s="199" t="str">
        <f>IF(OR($B15="",$B15=" "),"",SUMIFS('PP12'!$H$17:$H$26,'PP12'!$F$17:$F$26,$B15))</f>
        <v/>
      </c>
      <c r="P15" s="199" t="str">
        <f>IF(OR($B15="",$B15=" "),"",SUMIFS('PP13'!$H$17:$H$26,'PP13'!$F$17:$F$26,$B15))</f>
        <v/>
      </c>
      <c r="Q15" s="199" t="str">
        <f>IF(OR($B15="",$B15=" "),"",SUMIFS('PP14'!$H$17:$H$26,'PP14'!$F$17:$F$26,$B15))</f>
        <v/>
      </c>
      <c r="R15" s="199" t="str">
        <f>IF(OR($B15="",$B15=" "),"",SUMIFS('PP15'!$H$17:$H$26,'PP15'!$F$17:$F$26,$B15))</f>
        <v/>
      </c>
      <c r="S15" s="199" t="str">
        <f>IF(OR($B15="",$B15=" "),"",SUMIFS('PP16'!$H$17:$H$26,'PP16'!$F$17:$F$26,$B15))</f>
        <v/>
      </c>
      <c r="T15" s="199" t="str">
        <f>IF(OR($B15="",$B15=" "),"",SUMIFS('PP17'!$H$17:$H$26,'PP17'!$F$17:$F$26,$B15))</f>
        <v/>
      </c>
      <c r="U15" s="199" t="str">
        <f>IF(OR($B15="",$B15=" "),"",SUMIFS('PP18'!$H$17:$H$26,'PP18'!$F$17:$F$26,$B15))</f>
        <v/>
      </c>
      <c r="V15" s="199" t="str">
        <f>IF(OR($B15="",$B15=" "),"",SUMIFS('PP19'!$H$17:$H$26,'PP19'!$F$17:$F$26,$B15))</f>
        <v/>
      </c>
      <c r="W15" s="199" t="str">
        <f>IF(OR($B15="",$B15=" "),"",SUMIFS('PP20'!$H$17:$H$26,'PP20'!$F$17:$F$26,$B15))</f>
        <v/>
      </c>
      <c r="X15" s="152"/>
      <c r="Y15" s="152"/>
    </row>
    <row r="16" spans="2:25" ht="16.2" thickTop="1" thickBot="1" x14ac:dyDescent="0.4">
      <c r="B16" s="200" t="s">
        <v>1</v>
      </c>
      <c r="C16" s="143">
        <f>SUM(C6:C15)</f>
        <v>0</v>
      </c>
      <c r="D16" s="143">
        <f>SUM(D6:D15)</f>
        <v>0</v>
      </c>
      <c r="E16" s="143">
        <f t="shared" ref="E16:R16" si="1">SUM(E6:E15)</f>
        <v>0</v>
      </c>
      <c r="F16" s="143">
        <f t="shared" si="1"/>
        <v>0</v>
      </c>
      <c r="G16" s="143">
        <f t="shared" si="1"/>
        <v>0</v>
      </c>
      <c r="H16" s="143">
        <f t="shared" si="1"/>
        <v>0</v>
      </c>
      <c r="I16" s="143">
        <f t="shared" si="1"/>
        <v>0</v>
      </c>
      <c r="J16" s="143">
        <f t="shared" si="1"/>
        <v>0</v>
      </c>
      <c r="K16" s="143">
        <f t="shared" si="1"/>
        <v>0</v>
      </c>
      <c r="L16" s="143">
        <f t="shared" si="1"/>
        <v>0</v>
      </c>
      <c r="M16" s="143">
        <f t="shared" si="1"/>
        <v>0</v>
      </c>
      <c r="N16" s="143">
        <f t="shared" si="1"/>
        <v>0</v>
      </c>
      <c r="O16" s="143">
        <f t="shared" si="1"/>
        <v>0</v>
      </c>
      <c r="P16" s="143">
        <f t="shared" si="1"/>
        <v>0</v>
      </c>
      <c r="Q16" s="143">
        <f t="shared" si="1"/>
        <v>0</v>
      </c>
      <c r="R16" s="143">
        <f t="shared" si="1"/>
        <v>0</v>
      </c>
      <c r="S16" s="143">
        <f t="shared" ref="S16:W16" si="2">SUM(S6:S15)</f>
        <v>0</v>
      </c>
      <c r="T16" s="143">
        <f t="shared" si="2"/>
        <v>0</v>
      </c>
      <c r="U16" s="143">
        <f t="shared" si="2"/>
        <v>0</v>
      </c>
      <c r="V16" s="143">
        <f t="shared" si="2"/>
        <v>0</v>
      </c>
      <c r="W16" s="143">
        <f t="shared" si="2"/>
        <v>0</v>
      </c>
      <c r="X16" s="152"/>
      <c r="Y16" s="152"/>
    </row>
    <row r="17" spans="1:25" s="20" customFormat="1" ht="15.6" thickTop="1" x14ac:dyDescent="0.35">
      <c r="A17" s="24"/>
      <c r="B17" s="201" t="s">
        <v>33</v>
      </c>
      <c r="C17" s="144">
        <f>IFERROR(C16/$C16,0)</f>
        <v>0</v>
      </c>
      <c r="D17" s="144">
        <f t="shared" ref="D17:W17" si="3">IFERROR(D16/$C16,0)</f>
        <v>0</v>
      </c>
      <c r="E17" s="144">
        <f t="shared" si="3"/>
        <v>0</v>
      </c>
      <c r="F17" s="144">
        <f t="shared" si="3"/>
        <v>0</v>
      </c>
      <c r="G17" s="144">
        <f t="shared" si="3"/>
        <v>0</v>
      </c>
      <c r="H17" s="144">
        <f t="shared" si="3"/>
        <v>0</v>
      </c>
      <c r="I17" s="144">
        <f t="shared" si="3"/>
        <v>0</v>
      </c>
      <c r="J17" s="144">
        <f t="shared" si="3"/>
        <v>0</v>
      </c>
      <c r="K17" s="144">
        <f t="shared" si="3"/>
        <v>0</v>
      </c>
      <c r="L17" s="144">
        <f t="shared" si="3"/>
        <v>0</v>
      </c>
      <c r="M17" s="144">
        <f t="shared" si="3"/>
        <v>0</v>
      </c>
      <c r="N17" s="144">
        <f t="shared" si="3"/>
        <v>0</v>
      </c>
      <c r="O17" s="144">
        <f t="shared" si="3"/>
        <v>0</v>
      </c>
      <c r="P17" s="144">
        <f t="shared" si="3"/>
        <v>0</v>
      </c>
      <c r="Q17" s="144">
        <f t="shared" si="3"/>
        <v>0</v>
      </c>
      <c r="R17" s="144">
        <f t="shared" si="3"/>
        <v>0</v>
      </c>
      <c r="S17" s="144">
        <f t="shared" si="3"/>
        <v>0</v>
      </c>
      <c r="T17" s="144">
        <f t="shared" si="3"/>
        <v>0</v>
      </c>
      <c r="U17" s="144">
        <f t="shared" si="3"/>
        <v>0</v>
      </c>
      <c r="V17" s="144">
        <f t="shared" si="3"/>
        <v>0</v>
      </c>
      <c r="W17" s="144">
        <f t="shared" si="3"/>
        <v>0</v>
      </c>
      <c r="X17" s="202"/>
      <c r="Y17" s="202"/>
    </row>
    <row r="18" spans="1:25" ht="8.25" customHeight="1" x14ac:dyDescent="0.3">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row>
    <row r="19" spans="1:25" s="4" customFormat="1" ht="9" customHeight="1" x14ac:dyDescent="0.3">
      <c r="B19" s="116"/>
      <c r="C19" s="116"/>
      <c r="D19" s="116">
        <f>IF(Penvoerder!$A$22=0,0,1)</f>
        <v>0</v>
      </c>
      <c r="E19" s="116">
        <f>IF('PP2'!$A$22=0,0,1)</f>
        <v>0</v>
      </c>
      <c r="F19" s="116">
        <f>IF('PP3'!$A$22=0,0,1)</f>
        <v>0</v>
      </c>
      <c r="G19" s="116">
        <f>IF('PP4'!$A$22=0,0,1)</f>
        <v>0</v>
      </c>
      <c r="H19" s="116">
        <f>IF('PP5'!$A$22=0,0,1)</f>
        <v>0</v>
      </c>
      <c r="I19" s="116">
        <f>IF('PP6'!$A$22=0,0,1)</f>
        <v>0</v>
      </c>
      <c r="J19" s="116">
        <f>IF('PP7'!$A$22=0,0,1)</f>
        <v>0</v>
      </c>
      <c r="K19" s="116">
        <f>IF('PP8'!$A$22=0,0,1)</f>
        <v>0</v>
      </c>
      <c r="L19" s="116">
        <f>IF('PP9'!$A$22=0,0,1)</f>
        <v>0</v>
      </c>
      <c r="M19" s="116">
        <f>IF('PP10'!$A$22=0,0,1)</f>
        <v>0</v>
      </c>
      <c r="N19" s="116">
        <f>IF('PP11'!$A$22=0,0,1)</f>
        <v>0</v>
      </c>
      <c r="O19" s="116">
        <f>IF('PP12'!$A$22=0,0,1)</f>
        <v>0</v>
      </c>
      <c r="P19" s="116">
        <f>IF('PP13'!$A$22=0,0,1)</f>
        <v>0</v>
      </c>
      <c r="Q19" s="116">
        <f>IF('PP14'!$A$22=0,0,1)</f>
        <v>0</v>
      </c>
      <c r="R19" s="116">
        <f>IF('PP15'!$A$22=0,0,1)</f>
        <v>0</v>
      </c>
      <c r="S19" s="116">
        <f>IF('PP16'!$A$22=0,0,1)</f>
        <v>0</v>
      </c>
      <c r="T19" s="116">
        <f>IF('PP17'!$A$22=0,0,1)</f>
        <v>0</v>
      </c>
      <c r="U19" s="116">
        <f>IF('PP18'!$A$22=0,0,1)</f>
        <v>0</v>
      </c>
      <c r="V19" s="116">
        <f>IF('PP19'!$A$22=0,0,1)</f>
        <v>0</v>
      </c>
      <c r="W19" s="116">
        <f>IF('PP20'!$A$22=0,0,1)</f>
        <v>0</v>
      </c>
      <c r="X19" s="116"/>
      <c r="Y19" s="116"/>
    </row>
    <row r="20" spans="1:25" ht="15.6" thickBot="1" x14ac:dyDescent="0.4">
      <c r="B20" s="200"/>
      <c r="C20" s="200" t="s">
        <v>43</v>
      </c>
      <c r="D20" s="148" t="s">
        <v>26</v>
      </c>
      <c r="E20" s="148" t="s">
        <v>20</v>
      </c>
      <c r="F20" s="148" t="s">
        <v>19</v>
      </c>
      <c r="G20" s="148" t="s">
        <v>18</v>
      </c>
      <c r="H20" s="148" t="s">
        <v>17</v>
      </c>
      <c r="I20" s="148" t="s">
        <v>16</v>
      </c>
      <c r="J20" s="148" t="s">
        <v>15</v>
      </c>
      <c r="K20" s="148" t="s">
        <v>14</v>
      </c>
      <c r="L20" s="148" t="s">
        <v>13</v>
      </c>
      <c r="M20" s="148" t="s">
        <v>12</v>
      </c>
      <c r="N20" s="148" t="s">
        <v>11</v>
      </c>
      <c r="O20" s="148" t="s">
        <v>10</v>
      </c>
      <c r="P20" s="148" t="s">
        <v>9</v>
      </c>
      <c r="Q20" s="148" t="s">
        <v>8</v>
      </c>
      <c r="R20" s="148" t="s">
        <v>7</v>
      </c>
      <c r="S20" s="148" t="s">
        <v>54</v>
      </c>
      <c r="T20" s="148" t="s">
        <v>55</v>
      </c>
      <c r="U20" s="148" t="s">
        <v>56</v>
      </c>
      <c r="V20" s="148" t="s">
        <v>57</v>
      </c>
      <c r="W20" s="148" t="s">
        <v>58</v>
      </c>
      <c r="X20" s="152"/>
      <c r="Y20" s="152"/>
    </row>
    <row r="21" spans="1:25" ht="16.2" thickTop="1" thickBot="1" x14ac:dyDescent="0.4">
      <c r="B21" s="200" t="s">
        <v>23</v>
      </c>
      <c r="C21" s="200"/>
      <c r="D21" s="148" t="str">
        <f>IFERROR(IF(Penvoerder!$C$2="","",Penvoerder!$C$2),"")</f>
        <v/>
      </c>
      <c r="E21" s="148" t="str">
        <f>IFERROR(IF('PP2'!$C$2="","",'PP2'!$C$2),"")</f>
        <v/>
      </c>
      <c r="F21" s="148" t="str">
        <f>IFERROR(IF('PP3'!$C$2="","",'PP3'!$C$2),"")</f>
        <v/>
      </c>
      <c r="G21" s="148" t="str">
        <f>IFERROR(IF('PP4'!$C$2="","",'PP4'!$C$2),"")</f>
        <v/>
      </c>
      <c r="H21" s="148" t="str">
        <f>IFERROR(IF('PP5'!$C$2="","",'PP5'!$C$2),"")</f>
        <v/>
      </c>
      <c r="I21" s="148" t="str">
        <f>IFERROR(IF('PP6'!$C$2="","",'PP6'!$C$2),"")</f>
        <v/>
      </c>
      <c r="J21" s="148" t="str">
        <f>IFERROR(IF('PP7'!$C$2="","",'PP7'!$C$2),"")</f>
        <v/>
      </c>
      <c r="K21" s="148" t="str">
        <f>IFERROR(IF('PP8'!$C$2="","",'PP8'!$C$2),"")</f>
        <v/>
      </c>
      <c r="L21" s="148" t="str">
        <f>IFERROR(IF('PP9'!$C$2="","",'PP9'!$C$2),"")</f>
        <v/>
      </c>
      <c r="M21" s="148" t="str">
        <f>IFERROR(IF('PP10'!$C$2="","",'PP10'!$C$2),"")</f>
        <v/>
      </c>
      <c r="N21" s="148" t="str">
        <f>IFERROR(IF('PP11'!$C$2="","",'PP11'!$C$2),"")</f>
        <v/>
      </c>
      <c r="O21" s="148" t="str">
        <f>IFERROR(IF('PP12'!$C$2="","",'PP12'!$C$2),"")</f>
        <v/>
      </c>
      <c r="P21" s="148" t="str">
        <f>IFERROR(IF('PP13'!$C$2="","",'PP13'!$C$2),"")</f>
        <v/>
      </c>
      <c r="Q21" s="148" t="str">
        <f>IFERROR(IF('PP14'!$C$2="","",'PP14'!$C$2),"")</f>
        <v/>
      </c>
      <c r="R21" s="148" t="str">
        <f>IFERROR(IF('PP15'!$C$2="","",'PP15'!$C$2),"")</f>
        <v/>
      </c>
      <c r="S21" s="148" t="str">
        <f>IFERROR(IF('PP16'!$C$2="","",'PP16'!$C$2),"")</f>
        <v/>
      </c>
      <c r="T21" s="148" t="str">
        <f>IFERROR(IF('PP17'!$C$2="","",'PP17'!$C$2),"")</f>
        <v/>
      </c>
      <c r="U21" s="148" t="str">
        <f>IFERROR(IF('PP18'!$C$2="","",'PP18'!$C$2),"")</f>
        <v/>
      </c>
      <c r="V21" s="148" t="str">
        <f>IFERROR(IF('PP19'!$C$2="","",'PP19'!$C$2),"")</f>
        <v/>
      </c>
      <c r="W21" s="148" t="str">
        <f>IFERROR(IF('PP20'!$C$2="","",'PP20'!$C$2),"")</f>
        <v/>
      </c>
      <c r="X21" s="152"/>
      <c r="Y21" s="152"/>
    </row>
    <row r="22" spans="1:25" ht="15.6" thickTop="1" x14ac:dyDescent="0.35">
      <c r="A22" s="116" t="str">
        <f>IF(Projectinformatie!$B$26="",1,IFERROR(HLOOKUP(VLOOKUP(Projectinformatie!$B$26,Keuzeopties[#All],3,FALSE),Keuze_Kostensoort[#All],2,FALSE),0))</f>
        <v>Loonkosten plus vast % (44,2% + 15%)</v>
      </c>
      <c r="B22" s="136" t="s">
        <v>123</v>
      </c>
      <c r="C22" s="137">
        <f t="shared" ref="C22:C31" si="4">IF($A22=0,"",SUM(D22:W22))</f>
        <v>0</v>
      </c>
      <c r="D22" s="138">
        <f>SUM(Penvoerder!$G$37:$G$51)</f>
        <v>0</v>
      </c>
      <c r="E22" s="138">
        <f>SUM('PP2'!$G$37:$G$51)</f>
        <v>0</v>
      </c>
      <c r="F22" s="138">
        <f>SUM('PP3'!$G$37:$G$51)</f>
        <v>0</v>
      </c>
      <c r="G22" s="138">
        <f>SUM('PP4'!$G$37:$G$51)</f>
        <v>0</v>
      </c>
      <c r="H22" s="138">
        <f>SUM('PP5'!$G$37:$G$51)</f>
        <v>0</v>
      </c>
      <c r="I22" s="138">
        <f>SUM('PP6'!$G$37:$G$51)</f>
        <v>0</v>
      </c>
      <c r="J22" s="138">
        <f>SUM('PP7'!$G$37:$G$51)</f>
        <v>0</v>
      </c>
      <c r="K22" s="138">
        <f>SUM('PP8'!$G$37:$G$51)</f>
        <v>0</v>
      </c>
      <c r="L22" s="138">
        <f>SUM('PP9'!$G$37:$G$51)</f>
        <v>0</v>
      </c>
      <c r="M22" s="138">
        <f>SUM('PP10'!$G$37:$G$51)</f>
        <v>0</v>
      </c>
      <c r="N22" s="138">
        <f>SUM('PP11'!$G$37:$G$51)</f>
        <v>0</v>
      </c>
      <c r="O22" s="138">
        <f>SUM('PP12'!$G$37:$G$51)</f>
        <v>0</v>
      </c>
      <c r="P22" s="138">
        <f>SUM('PP13'!$G$37:$G$51)</f>
        <v>0</v>
      </c>
      <c r="Q22" s="138">
        <f>SUM('PP14'!$G$37:$G$51)</f>
        <v>0</v>
      </c>
      <c r="R22" s="138">
        <f>SUM('PP15'!$G$37:$G$51)</f>
        <v>0</v>
      </c>
      <c r="S22" s="138">
        <f>SUM('PP16'!$G$37:$G$51)</f>
        <v>0</v>
      </c>
      <c r="T22" s="138">
        <f>SUM('PP17'!$G$37:$G$51)</f>
        <v>0</v>
      </c>
      <c r="U22" s="138">
        <f>SUM('PP18'!$G$37:$G$51)</f>
        <v>0</v>
      </c>
      <c r="V22" s="138">
        <f>SUM('PP19'!$G$37:$G$51)</f>
        <v>0</v>
      </c>
      <c r="W22" s="138">
        <f>SUM('PP20'!$G$37:$G$51)</f>
        <v>0</v>
      </c>
      <c r="X22" s="152"/>
      <c r="Y22" s="152"/>
    </row>
    <row r="23" spans="1:25" ht="15" x14ac:dyDescent="0.35">
      <c r="A23" s="116">
        <f>IF(Projectinformatie!$B$26="",1,IFERROR(HLOOKUP(VLOOKUP(Projectinformatie!$B$26,Keuzeopties[#All],3,FALSE),Keuze_Kostensoort[#All],3,FALSE),0))</f>
        <v>0</v>
      </c>
      <c r="B23" s="139" t="s">
        <v>124</v>
      </c>
      <c r="C23" s="137" t="str">
        <f t="shared" si="4"/>
        <v/>
      </c>
      <c r="D23" s="138">
        <f>SUM(Penvoerder!$G$59:$G$73)</f>
        <v>0</v>
      </c>
      <c r="E23" s="138">
        <f>SUM('PP2'!$G$59:$G$73)</f>
        <v>0</v>
      </c>
      <c r="F23" s="138">
        <f>SUM('PP3'!$G$59:$G$73)</f>
        <v>0</v>
      </c>
      <c r="G23" s="138">
        <f>SUM('PP4'!$G$59:$G$73)</f>
        <v>0</v>
      </c>
      <c r="H23" s="138">
        <f>SUM('PP5'!$G$59:$G$73)</f>
        <v>0</v>
      </c>
      <c r="I23" s="138">
        <f>SUM('PP6'!$G$59:$G$73)</f>
        <v>0</v>
      </c>
      <c r="J23" s="138">
        <f>SUM('PP7'!$G$59:$G$73)</f>
        <v>0</v>
      </c>
      <c r="K23" s="138">
        <f>SUM('PP8'!$G$59:$G$73)</f>
        <v>0</v>
      </c>
      <c r="L23" s="138">
        <f>SUM('PP9'!$G$59:$G$73)</f>
        <v>0</v>
      </c>
      <c r="M23" s="138">
        <f>SUM('PP10'!$G$59:$G$73)</f>
        <v>0</v>
      </c>
      <c r="N23" s="138">
        <f>SUM('PP11'!$G$59:$G$73)</f>
        <v>0</v>
      </c>
      <c r="O23" s="138">
        <f>SUM('PP12'!$G$59:$G$73)</f>
        <v>0</v>
      </c>
      <c r="P23" s="138">
        <f>SUM('PP13'!$G$59:$G$73)</f>
        <v>0</v>
      </c>
      <c r="Q23" s="138">
        <f>SUM('PP14'!$G$59:$G$73)</f>
        <v>0</v>
      </c>
      <c r="R23" s="138">
        <f>SUM('PP15'!$G$59:$G$73)</f>
        <v>0</v>
      </c>
      <c r="S23" s="138">
        <f>SUM('PP16'!$G$59:$G$73)</f>
        <v>0</v>
      </c>
      <c r="T23" s="138">
        <f>SUM('PP17'!$G$59:$G$73)</f>
        <v>0</v>
      </c>
      <c r="U23" s="138">
        <f>SUM('PP18'!$G$59:$G$73)</f>
        <v>0</v>
      </c>
      <c r="V23" s="138">
        <f>SUM('PP19'!$G$59:$G$73)</f>
        <v>0</v>
      </c>
      <c r="W23" s="138">
        <f>SUM('PP20'!$G$59:$G$73)</f>
        <v>0</v>
      </c>
      <c r="X23" s="152"/>
      <c r="Y23" s="152"/>
    </row>
    <row r="24" spans="1:25" ht="15" x14ac:dyDescent="0.35">
      <c r="A24" s="116">
        <f>IF(Projectinformatie!$B$26="",1,IFERROR(HLOOKUP(VLOOKUP(Projectinformatie!$B$26,Keuzeopties[#All],3,FALSE),Keuze_Kostensoort[#All],4,FALSE),0))</f>
        <v>0</v>
      </c>
      <c r="B24" s="139" t="s">
        <v>125</v>
      </c>
      <c r="C24" s="137" t="str">
        <f t="shared" si="4"/>
        <v/>
      </c>
      <c r="D24" s="138">
        <f>SUM(Penvoerder!$C$81:$C$90)</f>
        <v>0</v>
      </c>
      <c r="E24" s="138">
        <f>SUM('PP2'!$C$81:$C$90)</f>
        <v>0</v>
      </c>
      <c r="F24" s="138">
        <f>SUM('PP3'!$C$81:$C$90)</f>
        <v>0</v>
      </c>
      <c r="G24" s="138">
        <f>SUM('PP4'!$C$81:$C$90)</f>
        <v>0</v>
      </c>
      <c r="H24" s="138">
        <f>SUM('PP5'!$C$81:$C$90)</f>
        <v>0</v>
      </c>
      <c r="I24" s="138">
        <f>SUM('PP6'!$C$81:$C$90)</f>
        <v>0</v>
      </c>
      <c r="J24" s="138">
        <f>SUM('PP7'!$C$81:$C$90)</f>
        <v>0</v>
      </c>
      <c r="K24" s="138">
        <f>SUM('PP8'!$C$81:$C$90)</f>
        <v>0</v>
      </c>
      <c r="L24" s="138">
        <f>SUM('PP9'!$C$81:$C$90)</f>
        <v>0</v>
      </c>
      <c r="M24" s="138">
        <f>SUM('PP10'!$C$81:$C$90)</f>
        <v>0</v>
      </c>
      <c r="N24" s="138">
        <f>SUM('PP11'!$C$81:$C$90)</f>
        <v>0</v>
      </c>
      <c r="O24" s="138">
        <f>SUM('PP12'!$C$81:$C$90)</f>
        <v>0</v>
      </c>
      <c r="P24" s="138">
        <f>SUM('PP13'!$C$81:$C$90)</f>
        <v>0</v>
      </c>
      <c r="Q24" s="138">
        <f>SUM('PP14'!$C$81:$C$90)</f>
        <v>0</v>
      </c>
      <c r="R24" s="138">
        <f>SUM('PP15'!$C$81:$C$90)</f>
        <v>0</v>
      </c>
      <c r="S24" s="138">
        <f>SUM('PP16'!$C$81:$C$90)</f>
        <v>0</v>
      </c>
      <c r="T24" s="138">
        <f>SUM('PP17'!$C$81:$C$90)</f>
        <v>0</v>
      </c>
      <c r="U24" s="138">
        <f>SUM('PP18'!$C$81:$C$90)</f>
        <v>0</v>
      </c>
      <c r="V24" s="138">
        <f>SUM('PP19'!$C$81:$C$90)</f>
        <v>0</v>
      </c>
      <c r="W24" s="138">
        <f>SUM('PP20'!$C$81:$C$90)</f>
        <v>0</v>
      </c>
      <c r="X24" s="152"/>
      <c r="Y24" s="152"/>
    </row>
    <row r="25" spans="1:25" ht="15" x14ac:dyDescent="0.35">
      <c r="A25" s="116" t="str">
        <f>IF(Projectinformatie!$B$26="",1,IFERROR(HLOOKUP(VLOOKUP(Projectinformatie!$B$26,Keuzeopties[#All],3,FALSE),Keuze_Kostensoort[#All],5,FALSE),0))</f>
        <v>Vast uurtarief eigen arbeid - € 50</v>
      </c>
      <c r="B25" s="139" t="s">
        <v>126</v>
      </c>
      <c r="C25" s="137">
        <f t="shared" si="4"/>
        <v>0</v>
      </c>
      <c r="D25" s="138">
        <f>SUM(Penvoerder!$E$98:$E$107)</f>
        <v>0</v>
      </c>
      <c r="E25" s="138">
        <f>SUM('PP2'!$E$98:$E$107)</f>
        <v>0</v>
      </c>
      <c r="F25" s="138">
        <f>SUM('PP3'!$E$98:$E$107)</f>
        <v>0</v>
      </c>
      <c r="G25" s="138">
        <f>SUM('PP4'!$E$98:$E$107)</f>
        <v>0</v>
      </c>
      <c r="H25" s="138">
        <f>SUM('PP5'!$E$98:$E$107)</f>
        <v>0</v>
      </c>
      <c r="I25" s="138">
        <f>SUM('PP6'!$E$98:$E$107)</f>
        <v>0</v>
      </c>
      <c r="J25" s="138">
        <f>SUM('PP7'!$E$98:$E$107)</f>
        <v>0</v>
      </c>
      <c r="K25" s="138">
        <f>SUM('PP8'!$E$98:$E$107)</f>
        <v>0</v>
      </c>
      <c r="L25" s="138">
        <f>SUM('PP9'!$E$98:$E$107)</f>
        <v>0</v>
      </c>
      <c r="M25" s="138">
        <f>SUM('PP10'!$E$98:$E$107)</f>
        <v>0</v>
      </c>
      <c r="N25" s="138">
        <f>SUM('PP11'!$E$98:$E$107)</f>
        <v>0</v>
      </c>
      <c r="O25" s="138">
        <f>SUM('PP12'!$E$98:$E$107)</f>
        <v>0</v>
      </c>
      <c r="P25" s="138">
        <f>SUM('PP13'!$E$98:$E$107)</f>
        <v>0</v>
      </c>
      <c r="Q25" s="138">
        <f>SUM('PP14'!$E$98:$E$107)</f>
        <v>0</v>
      </c>
      <c r="R25" s="138">
        <f>SUM('PP15'!$E$98:$E$107)</f>
        <v>0</v>
      </c>
      <c r="S25" s="138">
        <f>SUM('PP16'!$E$98:$E$107)</f>
        <v>0</v>
      </c>
      <c r="T25" s="138">
        <f>SUM('PP17'!$E$98:$E$107)</f>
        <v>0</v>
      </c>
      <c r="U25" s="138">
        <f>SUM('PP18'!$E$98:$E$107)</f>
        <v>0</v>
      </c>
      <c r="V25" s="138">
        <f>SUM('PP19'!$E$98:$E$107)</f>
        <v>0</v>
      </c>
      <c r="W25" s="138">
        <f>SUM('PP20'!$E$98:$E$107)</f>
        <v>0</v>
      </c>
      <c r="X25" s="152"/>
      <c r="Y25" s="152"/>
    </row>
    <row r="26" spans="1:25" ht="15" x14ac:dyDescent="0.35">
      <c r="A26" s="116">
        <f>IF(Projectinformatie!$B$26="",1,IFERROR(HLOOKUP(VLOOKUP(Projectinformatie!$B$26,Keuzeopties[#All],3,FALSE),Keuze_Kostensoort[#All],6,FALSE),0))</f>
        <v>0</v>
      </c>
      <c r="B26" s="139" t="s">
        <v>127</v>
      </c>
      <c r="C26" s="137" t="str">
        <f t="shared" si="4"/>
        <v/>
      </c>
      <c r="D26" s="138">
        <f>SUM(Penvoerder!$E$115:$E$124)</f>
        <v>0</v>
      </c>
      <c r="E26" s="138">
        <f>SUM('PP2'!$E$115:$E$124)</f>
        <v>0</v>
      </c>
      <c r="F26" s="138">
        <f>SUM('PP3'!$E$115:$E$124)</f>
        <v>0</v>
      </c>
      <c r="G26" s="138">
        <f>SUM('PP4'!$E$115:$E$124)</f>
        <v>0</v>
      </c>
      <c r="H26" s="138">
        <f>SUM('PP5'!$E$115:$E$124)</f>
        <v>0</v>
      </c>
      <c r="I26" s="138">
        <f>SUM('PP6'!$E$115:$E$124)</f>
        <v>0</v>
      </c>
      <c r="J26" s="138">
        <f>SUM('PP7'!$E$115:$E$124)</f>
        <v>0</v>
      </c>
      <c r="K26" s="138">
        <f>SUM('PP8'!$E$115:$E$124)</f>
        <v>0</v>
      </c>
      <c r="L26" s="138">
        <f>SUM('PP9'!$E$115:$E$124)</f>
        <v>0</v>
      </c>
      <c r="M26" s="138">
        <f>SUM('PP10'!$E$115:$E$124)</f>
        <v>0</v>
      </c>
      <c r="N26" s="138">
        <f>SUM('PP11'!$E$115:$E$124)</f>
        <v>0</v>
      </c>
      <c r="O26" s="138">
        <f>SUM('PP12'!$E$115:$E$124)</f>
        <v>0</v>
      </c>
      <c r="P26" s="138">
        <f>SUM('PP13'!$E$115:$E$124)</f>
        <v>0</v>
      </c>
      <c r="Q26" s="138">
        <f>SUM('PP14'!$E$115:$E$124)</f>
        <v>0</v>
      </c>
      <c r="R26" s="138">
        <f>SUM('PP15'!$E$115:$E$124)</f>
        <v>0</v>
      </c>
      <c r="S26" s="138">
        <f>SUM('PP16'!$E$115:$E$124)</f>
        <v>0</v>
      </c>
      <c r="T26" s="138">
        <f>SUM('PP17'!$E$115:$E$124)</f>
        <v>0</v>
      </c>
      <c r="U26" s="138">
        <f>SUM('PP18'!$E$115:$E$124)</f>
        <v>0</v>
      </c>
      <c r="V26" s="138">
        <f>SUM('PP19'!$E$115:$E$124)</f>
        <v>0</v>
      </c>
      <c r="W26" s="138">
        <f>SUM('PP20'!$E$115:$E$124)</f>
        <v>0</v>
      </c>
      <c r="X26" s="152"/>
      <c r="Y26" s="152"/>
    </row>
    <row r="27" spans="1:25" ht="15" x14ac:dyDescent="0.35">
      <c r="A27" s="116">
        <f>IF(Projectinformatie!$B$26="",1,IF(SUM(D19:W19)&gt;0,1,0))</f>
        <v>0</v>
      </c>
      <c r="B27" s="139" t="s">
        <v>24</v>
      </c>
      <c r="C27" s="137" t="str">
        <f t="shared" si="4"/>
        <v/>
      </c>
      <c r="D27" s="138">
        <f>SUM(Penvoerder!$E$132:$E$140)</f>
        <v>0</v>
      </c>
      <c r="E27" s="138">
        <f>SUM('PP2'!$E$132:$E$140)</f>
        <v>0</v>
      </c>
      <c r="F27" s="138">
        <f>SUM('PP3'!$E$132:$E$140)</f>
        <v>0</v>
      </c>
      <c r="G27" s="138">
        <f>SUM('PP4'!$E$132:$E$140)</f>
        <v>0</v>
      </c>
      <c r="H27" s="138">
        <f>SUM('PP5'!$E$132:$E$140)</f>
        <v>0</v>
      </c>
      <c r="I27" s="138">
        <f>SUM('PP6'!$E$132:$E$140)</f>
        <v>0</v>
      </c>
      <c r="J27" s="138">
        <f>SUM('PP7'!$E$132:$E$140)</f>
        <v>0</v>
      </c>
      <c r="K27" s="138">
        <f>SUM('PP8'!$E$132:$E$140)</f>
        <v>0</v>
      </c>
      <c r="L27" s="138">
        <f>SUM('PP9'!$E$132:$E$140)</f>
        <v>0</v>
      </c>
      <c r="M27" s="138">
        <f>SUM('PP10'!$E$132:$E$140)</f>
        <v>0</v>
      </c>
      <c r="N27" s="138">
        <f>SUM('PP11'!$E$132:$E$140)</f>
        <v>0</v>
      </c>
      <c r="O27" s="138">
        <f>SUM('PP12'!$E$132:$E$140)</f>
        <v>0</v>
      </c>
      <c r="P27" s="138">
        <f>SUM('PP13'!$E$132:$E$140)</f>
        <v>0</v>
      </c>
      <c r="Q27" s="138">
        <f>SUM('PP14'!$E$132:$E$140)</f>
        <v>0</v>
      </c>
      <c r="R27" s="138">
        <f>SUM('PP15'!$E$132:$E$140)</f>
        <v>0</v>
      </c>
      <c r="S27" s="138">
        <f>SUM('PP16'!$E$132:$E$140)</f>
        <v>0</v>
      </c>
      <c r="T27" s="138">
        <f>SUM('PP17'!$E$132:$E$140)</f>
        <v>0</v>
      </c>
      <c r="U27" s="138">
        <f>SUM('PP18'!$E$132:$E$140)</f>
        <v>0</v>
      </c>
      <c r="V27" s="138">
        <f>SUM('PP19'!$E$132:$E$140)</f>
        <v>0</v>
      </c>
      <c r="W27" s="138">
        <f>SUM('PP20'!$E$132:$E$140)</f>
        <v>0</v>
      </c>
      <c r="X27" s="152"/>
      <c r="Y27" s="152"/>
    </row>
    <row r="28" spans="1:25" ht="15" x14ac:dyDescent="0.35">
      <c r="A28" s="116" t="str">
        <f>IF(Projectinformatie!$B$26="",1,IFERROR(HLOOKUP(VLOOKUP(Projectinformatie!$B$26,Keuzeopties[#All],3,FALSE),Keuze_Kostensoort[#All],8,FALSE),0))</f>
        <v>Bijdragen in natura (niet subsidiabel bij openstelling EIP)</v>
      </c>
      <c r="B28" s="139" t="s">
        <v>25</v>
      </c>
      <c r="C28" s="137">
        <f t="shared" si="4"/>
        <v>0</v>
      </c>
      <c r="D28" s="138">
        <f>SUM(Penvoerder!$E$148:$E$164)</f>
        <v>0</v>
      </c>
      <c r="E28" s="138">
        <f>SUM('PP2'!$E$148:$E$164)</f>
        <v>0</v>
      </c>
      <c r="F28" s="138">
        <f>SUM('PP3'!$E$148:$E$164)</f>
        <v>0</v>
      </c>
      <c r="G28" s="138">
        <f>SUM('PP4'!$E$148:$E$164)</f>
        <v>0</v>
      </c>
      <c r="H28" s="138">
        <f>SUM('PP5'!$E$148:$E$164)</f>
        <v>0</v>
      </c>
      <c r="I28" s="138">
        <f>SUM('PP6'!$E$148:$E$164)</f>
        <v>0</v>
      </c>
      <c r="J28" s="138">
        <f>SUM('PP7'!$E$148:$E$164)</f>
        <v>0</v>
      </c>
      <c r="K28" s="138">
        <f>SUM('PP8'!$E$148:$E$164)</f>
        <v>0</v>
      </c>
      <c r="L28" s="138">
        <f>SUM('PP9'!$E$148:$E$164)</f>
        <v>0</v>
      </c>
      <c r="M28" s="138">
        <f>SUM('PP10'!$E$148:$E$164)</f>
        <v>0</v>
      </c>
      <c r="N28" s="138">
        <f>SUM('PP11'!$E$148:$E$164)</f>
        <v>0</v>
      </c>
      <c r="O28" s="138">
        <f>SUM('PP12'!$E$148:$E$164)</f>
        <v>0</v>
      </c>
      <c r="P28" s="138">
        <f>SUM('PP13'!$E$148:$E$164)</f>
        <v>0</v>
      </c>
      <c r="Q28" s="138">
        <f>SUM('PP14'!$E$148:$E$164)</f>
        <v>0</v>
      </c>
      <c r="R28" s="138">
        <f>SUM('PP15'!$E$148:$E$164)</f>
        <v>0</v>
      </c>
      <c r="S28" s="138">
        <f>SUM('PP16'!$E$148:$E$164)</f>
        <v>0</v>
      </c>
      <c r="T28" s="138">
        <f>SUM('PP17'!$E$148:$E$164)</f>
        <v>0</v>
      </c>
      <c r="U28" s="138">
        <f>SUM('PP18'!$E$148:$E$164)</f>
        <v>0</v>
      </c>
      <c r="V28" s="138">
        <f>SUM('PP19'!$E$148:$E$164)</f>
        <v>0</v>
      </c>
      <c r="W28" s="138">
        <f>SUM('PP20'!$E$148:$E$164)</f>
        <v>0</v>
      </c>
      <c r="X28" s="152"/>
      <c r="Y28" s="152"/>
    </row>
    <row r="29" spans="1:25" ht="15" x14ac:dyDescent="0.35">
      <c r="A29" s="116" t="str">
        <f>IF(Projectinformatie!$B$26="",1,IFERROR(HLOOKUP(VLOOKUP(Projectinformatie!$B$26,Keuzeopties[#All],3,FALSE),Keuze_Kostensoort[#All],9,FALSE),0))</f>
        <v>Afschrijvingskosten  (niet subsidiabel bij openstelling EIP)</v>
      </c>
      <c r="B29" s="139" t="s">
        <v>22</v>
      </c>
      <c r="C29" s="137">
        <f t="shared" si="4"/>
        <v>0</v>
      </c>
      <c r="D29" s="138">
        <f>SUM(Penvoerder!$I$172:$I$179)</f>
        <v>0</v>
      </c>
      <c r="E29" s="138">
        <f>SUM('PP2'!$I$172:$I$179)</f>
        <v>0</v>
      </c>
      <c r="F29" s="138">
        <f>SUM('PP3'!$I$172:$I$179)</f>
        <v>0</v>
      </c>
      <c r="G29" s="138">
        <f>SUM('PP4'!$I$172:$I$179)</f>
        <v>0</v>
      </c>
      <c r="H29" s="138">
        <f>SUM('PP5'!$I$172:$I$179)</f>
        <v>0</v>
      </c>
      <c r="I29" s="138">
        <f>SUM('PP6'!$I$172:$I$179)</f>
        <v>0</v>
      </c>
      <c r="J29" s="138">
        <f>SUM('PP7'!$I$172:$I$179)</f>
        <v>0</v>
      </c>
      <c r="K29" s="138">
        <f>SUM('PP8'!$I$172:$I$179)</f>
        <v>0</v>
      </c>
      <c r="L29" s="138">
        <f>SUM('PP9'!$I$172:$I$179)</f>
        <v>0</v>
      </c>
      <c r="M29" s="138">
        <f>SUM('PP10'!$I$172:$I$179)</f>
        <v>0</v>
      </c>
      <c r="N29" s="138">
        <f>SUM('PP11'!$I$172:$I$179)</f>
        <v>0</v>
      </c>
      <c r="O29" s="138">
        <f>SUM('PP12'!$I$172:$I$179)</f>
        <v>0</v>
      </c>
      <c r="P29" s="138">
        <f>SUM('PP13'!$I$172:$I$179)</f>
        <v>0</v>
      </c>
      <c r="Q29" s="138">
        <f>SUM('PP14'!$I$172:$I$179)</f>
        <v>0</v>
      </c>
      <c r="R29" s="138">
        <f>SUM('PP15'!$I$172:$I$179)</f>
        <v>0</v>
      </c>
      <c r="S29" s="138">
        <f>SUM('PP16'!$I$172:$I$179)</f>
        <v>0</v>
      </c>
      <c r="T29" s="138">
        <f>SUM('PP17'!$I$172:$I$179)</f>
        <v>0</v>
      </c>
      <c r="U29" s="138">
        <f>SUM('PP18'!$I$172:$I$179)</f>
        <v>0</v>
      </c>
      <c r="V29" s="138">
        <f>SUM('PP19'!$I$172:$I$179)</f>
        <v>0</v>
      </c>
      <c r="W29" s="138">
        <f>SUM('PP20'!$I$172:$I$179)</f>
        <v>0</v>
      </c>
      <c r="X29" s="152"/>
      <c r="Y29" s="152"/>
    </row>
    <row r="30" spans="1:25" ht="15" x14ac:dyDescent="0.35">
      <c r="A30" s="116" t="str">
        <f>IF(Projectinformatie!$B$26="",1,IFERROR(HLOOKUP(VLOOKUP(Projectinformatie!$B$26,Keuzeopties[#All],3,FALSE),Keuze_Kostensoort[#All],10,FALSE),0))</f>
        <v>Andere kosten</v>
      </c>
      <c r="B30" s="139" t="s">
        <v>128</v>
      </c>
      <c r="C30" s="137">
        <f t="shared" si="4"/>
        <v>0</v>
      </c>
      <c r="D30" s="138">
        <f>SUM(Penvoerder!$F$187:$F$202)</f>
        <v>0</v>
      </c>
      <c r="E30" s="138">
        <f>SUM('PP2'!$F$187:$F$202)</f>
        <v>0</v>
      </c>
      <c r="F30" s="138">
        <f>SUM('PP3'!$F$187:$F$202)</f>
        <v>0</v>
      </c>
      <c r="G30" s="138">
        <f>SUM('PP4'!$F$187:$F$202)</f>
        <v>0</v>
      </c>
      <c r="H30" s="138">
        <f>SUM('PP5'!$F$187:$F$202)</f>
        <v>0</v>
      </c>
      <c r="I30" s="138">
        <f>SUM('PP6'!$F$187:$F$202)</f>
        <v>0</v>
      </c>
      <c r="J30" s="138">
        <f>SUM('PP7'!$F$187:$F$202)</f>
        <v>0</v>
      </c>
      <c r="K30" s="138">
        <f>SUM('PP8'!$F$187:$F$202)</f>
        <v>0</v>
      </c>
      <c r="L30" s="138">
        <f>SUM('PP9'!$F$187:$F$202)</f>
        <v>0</v>
      </c>
      <c r="M30" s="138">
        <f>SUM('PP10'!$F$187:$F$202)</f>
        <v>0</v>
      </c>
      <c r="N30" s="138">
        <f>SUM('PP11'!$F$187:$F$202)</f>
        <v>0</v>
      </c>
      <c r="O30" s="138">
        <f>SUM('PP12'!$F$187:$F$202)</f>
        <v>0</v>
      </c>
      <c r="P30" s="138">
        <f>SUM('PP13'!$F$187:$F$202)</f>
        <v>0</v>
      </c>
      <c r="Q30" s="138">
        <f>SUM('PP14'!$F$187:$F$202)</f>
        <v>0</v>
      </c>
      <c r="R30" s="138">
        <f>SUM('PP15'!$F$187:$F$202)</f>
        <v>0</v>
      </c>
      <c r="S30" s="138">
        <f>SUM('PP16'!$F$187:$F$202)</f>
        <v>0</v>
      </c>
      <c r="T30" s="138">
        <f>SUM('PP17'!$F$187:$F$202)</f>
        <v>0</v>
      </c>
      <c r="U30" s="138">
        <f>SUM('PP18'!$F$187:$F$202)</f>
        <v>0</v>
      </c>
      <c r="V30" s="138">
        <f>SUM('PP19'!$F$187:$F$202)</f>
        <v>0</v>
      </c>
      <c r="W30" s="138">
        <f>SUM('PP20'!$F$187:$F$202)</f>
        <v>0</v>
      </c>
      <c r="X30" s="152"/>
      <c r="Y30" s="152"/>
    </row>
    <row r="31" spans="1:25" ht="15.6" thickBot="1" x14ac:dyDescent="0.4">
      <c r="A31" s="116">
        <f>IF(Projectinformatie!$B$26="",1,IFERROR(HLOOKUP(VLOOKUP(Projectinformatie!$B$26,Keuzeopties[#All],3,FALSE),Keuze_Kostensoort[#All],11,FALSE),0))</f>
        <v>0</v>
      </c>
      <c r="B31" s="140" t="s">
        <v>129</v>
      </c>
      <c r="C31" s="141" t="str">
        <f t="shared" si="4"/>
        <v/>
      </c>
      <c r="D31" s="142">
        <f>SUM(Penvoerder!$C$210:$C$219)</f>
        <v>0</v>
      </c>
      <c r="E31" s="142">
        <f>SUM('PP2'!$C$210:$C$219)</f>
        <v>0</v>
      </c>
      <c r="F31" s="142">
        <f>SUM('PP3'!$C$210:$C$219)</f>
        <v>0</v>
      </c>
      <c r="G31" s="142">
        <f>SUM('PP4'!$C$210:$C$219)</f>
        <v>0</v>
      </c>
      <c r="H31" s="142">
        <f>SUM('PP5'!$C$210:$C$219)</f>
        <v>0</v>
      </c>
      <c r="I31" s="142">
        <f>SUM('PP6'!$C$210:$C$219)</f>
        <v>0</v>
      </c>
      <c r="J31" s="142">
        <f>SUM('PP7'!$C$210:$C$219)</f>
        <v>0</v>
      </c>
      <c r="K31" s="142">
        <f>SUM('PP8'!$C$210:$C$219)</f>
        <v>0</v>
      </c>
      <c r="L31" s="142">
        <f>SUM('PP9'!$C$210:$C$219)</f>
        <v>0</v>
      </c>
      <c r="M31" s="142">
        <f>SUM('PP10'!$C$210:$C$219)</f>
        <v>0</v>
      </c>
      <c r="N31" s="142">
        <f>SUM('PP11'!$C$210:$C$219)</f>
        <v>0</v>
      </c>
      <c r="O31" s="142">
        <f>SUM('PP12'!$C$210:$C$219)</f>
        <v>0</v>
      </c>
      <c r="P31" s="142">
        <f>SUM('PP13'!$C$210:$C$219)</f>
        <v>0</v>
      </c>
      <c r="Q31" s="142">
        <f>SUM('PP14'!$C$210:$C$219)</f>
        <v>0</v>
      </c>
      <c r="R31" s="142">
        <f>SUM('PP15'!$C$210:$C$219)</f>
        <v>0</v>
      </c>
      <c r="S31" s="142">
        <f>SUM('PP16'!$C$210:$C$219)</f>
        <v>0</v>
      </c>
      <c r="T31" s="142">
        <f>SUM('PP17'!$C$210:$C$219)</f>
        <v>0</v>
      </c>
      <c r="U31" s="142">
        <f>SUM('PP18'!$C$210:$C$219)</f>
        <v>0</v>
      </c>
      <c r="V31" s="142">
        <f>SUM('PP19'!$C$210:$C$219)</f>
        <v>0</v>
      </c>
      <c r="W31" s="142">
        <f>SUM('PP20'!$C$210:$C$219)</f>
        <v>0</v>
      </c>
      <c r="X31" s="152"/>
      <c r="Y31" s="152"/>
    </row>
    <row r="32" spans="1:25" ht="17.25" customHeight="1" thickTop="1" thickBot="1" x14ac:dyDescent="0.4">
      <c r="B32" s="200" t="s">
        <v>1</v>
      </c>
      <c r="C32" s="143">
        <f>SUM(C22:C31)</f>
        <v>0</v>
      </c>
      <c r="D32" s="143">
        <f>SUM(D22:D31)</f>
        <v>0</v>
      </c>
      <c r="E32" s="143">
        <f t="shared" ref="E32" si="5">SUM(E22:E31)</f>
        <v>0</v>
      </c>
      <c r="F32" s="143">
        <f t="shared" ref="F32" si="6">SUM(F22:F31)</f>
        <v>0</v>
      </c>
      <c r="G32" s="143">
        <f t="shared" ref="G32" si="7">SUM(G22:G31)</f>
        <v>0</v>
      </c>
      <c r="H32" s="143">
        <f t="shared" ref="H32" si="8">SUM(H22:H31)</f>
        <v>0</v>
      </c>
      <c r="I32" s="143">
        <f t="shared" ref="I32" si="9">SUM(I22:I31)</f>
        <v>0</v>
      </c>
      <c r="J32" s="143">
        <f t="shared" ref="J32" si="10">SUM(J22:J31)</f>
        <v>0</v>
      </c>
      <c r="K32" s="143">
        <f t="shared" ref="K32" si="11">SUM(K22:K31)</f>
        <v>0</v>
      </c>
      <c r="L32" s="143">
        <f t="shared" ref="L32" si="12">SUM(L22:L31)</f>
        <v>0</v>
      </c>
      <c r="M32" s="143">
        <f t="shared" ref="M32" si="13">SUM(M22:M31)</f>
        <v>0</v>
      </c>
      <c r="N32" s="143">
        <f t="shared" ref="N32" si="14">SUM(N22:N31)</f>
        <v>0</v>
      </c>
      <c r="O32" s="143">
        <f t="shared" ref="O32" si="15">SUM(O22:O31)</f>
        <v>0</v>
      </c>
      <c r="P32" s="143">
        <f t="shared" ref="P32" si="16">SUM(P22:P31)</f>
        <v>0</v>
      </c>
      <c r="Q32" s="143">
        <f t="shared" ref="Q32" si="17">SUM(Q22:Q31)</f>
        <v>0</v>
      </c>
      <c r="R32" s="143">
        <f t="shared" ref="R32:W32" si="18">SUM(R22:R31)</f>
        <v>0</v>
      </c>
      <c r="S32" s="143">
        <f t="shared" si="18"/>
        <v>0</v>
      </c>
      <c r="T32" s="143">
        <f t="shared" si="18"/>
        <v>0</v>
      </c>
      <c r="U32" s="143">
        <f t="shared" si="18"/>
        <v>0</v>
      </c>
      <c r="V32" s="143">
        <f t="shared" si="18"/>
        <v>0</v>
      </c>
      <c r="W32" s="143">
        <f t="shared" si="18"/>
        <v>0</v>
      </c>
      <c r="X32" s="152"/>
      <c r="Y32" s="152"/>
    </row>
    <row r="33" spans="1:25" s="20" customFormat="1" ht="15.6" thickTop="1" x14ac:dyDescent="0.35">
      <c r="A33" s="24"/>
      <c r="B33" s="201" t="s">
        <v>33</v>
      </c>
      <c r="C33" s="144">
        <f t="shared" ref="C33" si="19">IFERROR(C32/$C32,0)</f>
        <v>0</v>
      </c>
      <c r="D33" s="144">
        <f>IFERROR(D32/$C32,0)</f>
        <v>0</v>
      </c>
      <c r="E33" s="144">
        <f t="shared" ref="E33:W33" si="20">IFERROR(E32/$C32,0)</f>
        <v>0</v>
      </c>
      <c r="F33" s="144">
        <f t="shared" si="20"/>
        <v>0</v>
      </c>
      <c r="G33" s="144">
        <f t="shared" si="20"/>
        <v>0</v>
      </c>
      <c r="H33" s="144">
        <f t="shared" si="20"/>
        <v>0</v>
      </c>
      <c r="I33" s="144">
        <f t="shared" si="20"/>
        <v>0</v>
      </c>
      <c r="J33" s="144">
        <f t="shared" si="20"/>
        <v>0</v>
      </c>
      <c r="K33" s="144">
        <f t="shared" si="20"/>
        <v>0</v>
      </c>
      <c r="L33" s="144">
        <f t="shared" si="20"/>
        <v>0</v>
      </c>
      <c r="M33" s="144">
        <f t="shared" si="20"/>
        <v>0</v>
      </c>
      <c r="N33" s="144">
        <f t="shared" si="20"/>
        <v>0</v>
      </c>
      <c r="O33" s="144">
        <f t="shared" si="20"/>
        <v>0</v>
      </c>
      <c r="P33" s="144">
        <f t="shared" si="20"/>
        <v>0</v>
      </c>
      <c r="Q33" s="144">
        <f t="shared" si="20"/>
        <v>0</v>
      </c>
      <c r="R33" s="144">
        <f t="shared" si="20"/>
        <v>0</v>
      </c>
      <c r="S33" s="144">
        <f t="shared" si="20"/>
        <v>0</v>
      </c>
      <c r="T33" s="144">
        <f t="shared" si="20"/>
        <v>0</v>
      </c>
      <c r="U33" s="144">
        <f t="shared" si="20"/>
        <v>0</v>
      </c>
      <c r="V33" s="144">
        <f t="shared" si="20"/>
        <v>0</v>
      </c>
      <c r="W33" s="144">
        <f t="shared" si="20"/>
        <v>0</v>
      </c>
      <c r="X33" s="202"/>
      <c r="Y33" s="202"/>
    </row>
    <row r="34" spans="1:25" s="20" customFormat="1" ht="15" x14ac:dyDescent="0.35">
      <c r="A34" s="24"/>
      <c r="B34" s="203" t="s">
        <v>197</v>
      </c>
      <c r="C34" s="144"/>
      <c r="D34" s="144"/>
      <c r="E34" s="144"/>
      <c r="F34" s="144"/>
      <c r="G34" s="144"/>
      <c r="H34" s="144"/>
      <c r="I34" s="144"/>
      <c r="J34" s="144"/>
      <c r="K34" s="144"/>
      <c r="L34" s="144"/>
      <c r="M34" s="144"/>
      <c r="N34" s="144"/>
      <c r="O34" s="144"/>
      <c r="P34" s="144"/>
      <c r="Q34" s="144"/>
      <c r="R34" s="144"/>
      <c r="S34" s="144"/>
      <c r="T34" s="144"/>
      <c r="U34" s="144"/>
      <c r="V34" s="144"/>
      <c r="W34" s="144"/>
      <c r="X34" s="202"/>
      <c r="Y34" s="202"/>
    </row>
    <row r="35" spans="1:25" ht="15" customHeight="1" x14ac:dyDescent="0.3">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row>
    <row r="36" spans="1:25" ht="15.6" thickBot="1" x14ac:dyDescent="0.4">
      <c r="B36" s="200" t="s">
        <v>94</v>
      </c>
      <c r="C36" s="143" t="str">
        <f>IF(ROUND(C16,2)-ROUND(C32,2)=0,"JA",C16-C32)</f>
        <v>JA</v>
      </c>
      <c r="D36" s="143" t="str">
        <f t="shared" ref="D36:W36" si="21">IF(ROUND(D16,2)-ROUND(D32,2)=0,"JA",D16-D32)</f>
        <v>JA</v>
      </c>
      <c r="E36" s="143" t="str">
        <f t="shared" si="21"/>
        <v>JA</v>
      </c>
      <c r="F36" s="143" t="str">
        <f t="shared" si="21"/>
        <v>JA</v>
      </c>
      <c r="G36" s="143" t="str">
        <f t="shared" si="21"/>
        <v>JA</v>
      </c>
      <c r="H36" s="143" t="str">
        <f t="shared" si="21"/>
        <v>JA</v>
      </c>
      <c r="I36" s="143" t="str">
        <f t="shared" si="21"/>
        <v>JA</v>
      </c>
      <c r="J36" s="143" t="str">
        <f t="shared" si="21"/>
        <v>JA</v>
      </c>
      <c r="K36" s="143" t="str">
        <f t="shared" si="21"/>
        <v>JA</v>
      </c>
      <c r="L36" s="143" t="str">
        <f t="shared" si="21"/>
        <v>JA</v>
      </c>
      <c r="M36" s="143" t="str">
        <f t="shared" si="21"/>
        <v>JA</v>
      </c>
      <c r="N36" s="143" t="str">
        <f t="shared" si="21"/>
        <v>JA</v>
      </c>
      <c r="O36" s="143" t="str">
        <f t="shared" si="21"/>
        <v>JA</v>
      </c>
      <c r="P36" s="143" t="str">
        <f t="shared" si="21"/>
        <v>JA</v>
      </c>
      <c r="Q36" s="143" t="str">
        <f t="shared" si="21"/>
        <v>JA</v>
      </c>
      <c r="R36" s="143" t="str">
        <f t="shared" si="21"/>
        <v>JA</v>
      </c>
      <c r="S36" s="143" t="str">
        <f t="shared" si="21"/>
        <v>JA</v>
      </c>
      <c r="T36" s="143" t="str">
        <f t="shared" si="21"/>
        <v>JA</v>
      </c>
      <c r="U36" s="143" t="str">
        <f t="shared" si="21"/>
        <v>JA</v>
      </c>
      <c r="V36" s="143" t="str">
        <f t="shared" si="21"/>
        <v>JA</v>
      </c>
      <c r="W36" s="143" t="str">
        <f t="shared" si="21"/>
        <v>JA</v>
      </c>
      <c r="X36" s="152"/>
      <c r="Y36" s="152"/>
    </row>
    <row r="37" spans="1:25" ht="16.5" customHeight="1" thickTop="1" x14ac:dyDescent="0.3">
      <c r="B37" s="203" t="s">
        <v>95</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row>
    <row r="38" spans="1:25" x14ac:dyDescent="0.3">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row>
    <row r="39" spans="1:25" s="94" customFormat="1" x14ac:dyDescent="0.3">
      <c r="A39" s="93"/>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row>
    <row r="40" spans="1:25" s="94" customFormat="1" x14ac:dyDescent="0.3">
      <c r="A40" s="93"/>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row>
    <row r="41" spans="1:25" s="94" customFormat="1" x14ac:dyDescent="0.3">
      <c r="A41" s="93"/>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row>
    <row r="42" spans="1:25" s="94" customFormat="1" x14ac:dyDescent="0.3">
      <c r="A42" s="93"/>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row>
    <row r="43" spans="1:25" s="94" customFormat="1" x14ac:dyDescent="0.3">
      <c r="A43" s="93"/>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s="94" customFormat="1" x14ac:dyDescent="0.3">
      <c r="A44" s="93"/>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s="94" customFormat="1" x14ac:dyDescent="0.3">
      <c r="A45" s="93"/>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row>
    <row r="46" spans="1:25" s="94" customFormat="1" x14ac:dyDescent="0.3">
      <c r="A46" s="93"/>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row>
    <row r="47" spans="1:25" s="94" customFormat="1" x14ac:dyDescent="0.3">
      <c r="A47" s="93"/>
    </row>
    <row r="48" spans="1:25" s="94" customFormat="1" x14ac:dyDescent="0.3">
      <c r="A48" s="93"/>
    </row>
    <row r="49" spans="1:1" s="94" customFormat="1" x14ac:dyDescent="0.3">
      <c r="A49" s="93"/>
    </row>
    <row r="50" spans="1:1" s="94" customFormat="1" x14ac:dyDescent="0.3">
      <c r="A50" s="93"/>
    </row>
    <row r="51" spans="1:1" s="94" customFormat="1" x14ac:dyDescent="0.3">
      <c r="A51" s="93"/>
    </row>
    <row r="52" spans="1:1" s="94" customFormat="1" x14ac:dyDescent="0.3">
      <c r="A52" s="93"/>
    </row>
    <row r="53" spans="1:1" s="94" customFormat="1" x14ac:dyDescent="0.3">
      <c r="A53" s="93"/>
    </row>
    <row r="54" spans="1:1" s="94" customFormat="1" x14ac:dyDescent="0.3">
      <c r="A54" s="93"/>
    </row>
    <row r="55" spans="1:1" s="94" customFormat="1" x14ac:dyDescent="0.3">
      <c r="A55" s="93"/>
    </row>
    <row r="56" spans="1:1" s="94" customFormat="1" x14ac:dyDescent="0.3">
      <c r="A56" s="93"/>
    </row>
    <row r="57" spans="1:1" s="94" customFormat="1" x14ac:dyDescent="0.3">
      <c r="A57" s="93"/>
    </row>
    <row r="58" spans="1:1" s="94" customFormat="1" x14ac:dyDescent="0.3">
      <c r="A58" s="93"/>
    </row>
    <row r="59" spans="1:1" s="94" customFormat="1" x14ac:dyDescent="0.3">
      <c r="A59" s="93"/>
    </row>
    <row r="60" spans="1:1" s="94" customFormat="1" x14ac:dyDescent="0.3">
      <c r="A60" s="93"/>
    </row>
    <row r="61" spans="1:1" s="94" customFormat="1" x14ac:dyDescent="0.3">
      <c r="A61" s="93"/>
    </row>
    <row r="62" spans="1:1" s="94" customFormat="1" x14ac:dyDescent="0.3">
      <c r="A62" s="93"/>
    </row>
    <row r="63" spans="1:1" s="94" customFormat="1" x14ac:dyDescent="0.3">
      <c r="A63" s="93"/>
    </row>
    <row r="64" spans="1:1" s="94" customFormat="1" x14ac:dyDescent="0.3">
      <c r="A64" s="93"/>
    </row>
    <row r="65" spans="1:1" s="94" customFormat="1" x14ac:dyDescent="0.3">
      <c r="A65" s="93"/>
    </row>
    <row r="66" spans="1:1" s="94" customFormat="1" x14ac:dyDescent="0.3">
      <c r="A66" s="93"/>
    </row>
    <row r="67" spans="1:1" s="94" customFormat="1" x14ac:dyDescent="0.3">
      <c r="A67" s="93"/>
    </row>
    <row r="68" spans="1:1" s="94" customFormat="1" x14ac:dyDescent="0.3">
      <c r="A68" s="93"/>
    </row>
    <row r="69" spans="1:1" s="94" customFormat="1" x14ac:dyDescent="0.3">
      <c r="A69" s="93"/>
    </row>
    <row r="70" spans="1:1" s="94" customFormat="1" x14ac:dyDescent="0.3">
      <c r="A70" s="93"/>
    </row>
    <row r="71" spans="1:1" s="94" customFormat="1" x14ac:dyDescent="0.3">
      <c r="A71" s="93"/>
    </row>
    <row r="72" spans="1:1" s="94" customFormat="1" x14ac:dyDescent="0.3">
      <c r="A72" s="93"/>
    </row>
    <row r="73" spans="1:1" s="94" customFormat="1" x14ac:dyDescent="0.3">
      <c r="A73" s="93"/>
    </row>
    <row r="74" spans="1:1" s="94" customFormat="1" x14ac:dyDescent="0.3">
      <c r="A74" s="93"/>
    </row>
    <row r="75" spans="1:1" s="94" customFormat="1" x14ac:dyDescent="0.3">
      <c r="A75" s="93"/>
    </row>
    <row r="76" spans="1:1" s="94" customFormat="1" x14ac:dyDescent="0.3">
      <c r="A76" s="93"/>
    </row>
    <row r="77" spans="1:1" s="94" customFormat="1" x14ac:dyDescent="0.3">
      <c r="A77" s="93"/>
    </row>
    <row r="78" spans="1:1" s="94" customFormat="1" x14ac:dyDescent="0.3">
      <c r="A78" s="93"/>
    </row>
    <row r="79" spans="1:1" s="94" customFormat="1" x14ac:dyDescent="0.3">
      <c r="A79" s="93"/>
    </row>
    <row r="80" spans="1:1" s="94" customFormat="1" x14ac:dyDescent="0.3">
      <c r="A80" s="93"/>
    </row>
    <row r="81" spans="1:1" s="94" customFormat="1" x14ac:dyDescent="0.3">
      <c r="A81" s="93"/>
    </row>
    <row r="82" spans="1:1" s="94" customFormat="1" x14ac:dyDescent="0.3">
      <c r="A82" s="93"/>
    </row>
    <row r="83" spans="1:1" s="94" customFormat="1" x14ac:dyDescent="0.3">
      <c r="A83" s="93"/>
    </row>
    <row r="84" spans="1:1" s="94" customFormat="1" x14ac:dyDescent="0.3">
      <c r="A84" s="93"/>
    </row>
    <row r="85" spans="1:1" s="94" customFormat="1" x14ac:dyDescent="0.3">
      <c r="A85" s="93"/>
    </row>
    <row r="86" spans="1:1" s="94" customFormat="1" x14ac:dyDescent="0.3">
      <c r="A86" s="93"/>
    </row>
    <row r="87" spans="1:1" s="94" customFormat="1" x14ac:dyDescent="0.3">
      <c r="A87" s="93"/>
    </row>
    <row r="88" spans="1:1" s="94" customFormat="1" x14ac:dyDescent="0.3">
      <c r="A88" s="93"/>
    </row>
    <row r="89" spans="1:1" s="94" customFormat="1" x14ac:dyDescent="0.3">
      <c r="A89" s="93"/>
    </row>
    <row r="90" spans="1:1" s="94" customFormat="1" x14ac:dyDescent="0.3">
      <c r="A90" s="93"/>
    </row>
    <row r="91" spans="1:1" s="94" customFormat="1" x14ac:dyDescent="0.3">
      <c r="A91" s="93"/>
    </row>
    <row r="92" spans="1:1" s="94" customFormat="1" x14ac:dyDescent="0.3">
      <c r="A92" s="93"/>
    </row>
    <row r="93" spans="1:1" s="94" customFormat="1" x14ac:dyDescent="0.3">
      <c r="A93" s="93"/>
    </row>
    <row r="94" spans="1:1" s="94" customFormat="1" x14ac:dyDescent="0.3">
      <c r="A94" s="93"/>
    </row>
    <row r="95" spans="1:1" s="94" customFormat="1" x14ac:dyDescent="0.3">
      <c r="A95" s="93"/>
    </row>
    <row r="96" spans="1:1" s="94" customFormat="1" x14ac:dyDescent="0.3">
      <c r="A96" s="93"/>
    </row>
    <row r="97" spans="1:1" s="94" customFormat="1" x14ac:dyDescent="0.3">
      <c r="A97" s="93"/>
    </row>
    <row r="98" spans="1:1" s="94" customFormat="1" x14ac:dyDescent="0.3">
      <c r="A98" s="93"/>
    </row>
    <row r="99" spans="1:1" s="94" customFormat="1" x14ac:dyDescent="0.3">
      <c r="A99" s="93"/>
    </row>
    <row r="100" spans="1:1" s="94" customFormat="1" x14ac:dyDescent="0.3">
      <c r="A100" s="93"/>
    </row>
    <row r="101" spans="1:1" s="94" customFormat="1" x14ac:dyDescent="0.3">
      <c r="A101" s="93"/>
    </row>
    <row r="102" spans="1:1" s="94" customFormat="1" x14ac:dyDescent="0.3">
      <c r="A102" s="93"/>
    </row>
    <row r="103" spans="1:1" s="94" customFormat="1" x14ac:dyDescent="0.3">
      <c r="A103" s="93"/>
    </row>
    <row r="104" spans="1:1" s="94" customFormat="1" x14ac:dyDescent="0.3">
      <c r="A104" s="93"/>
    </row>
    <row r="105" spans="1:1" s="94" customFormat="1" x14ac:dyDescent="0.3">
      <c r="A105" s="93"/>
    </row>
    <row r="106" spans="1:1" s="94" customFormat="1" x14ac:dyDescent="0.3">
      <c r="A106" s="93"/>
    </row>
    <row r="107" spans="1:1" s="94" customFormat="1" x14ac:dyDescent="0.3">
      <c r="A107" s="93"/>
    </row>
    <row r="108" spans="1:1" s="94" customFormat="1" x14ac:dyDescent="0.3">
      <c r="A108" s="93"/>
    </row>
    <row r="109" spans="1:1" s="94" customFormat="1" x14ac:dyDescent="0.3">
      <c r="A109" s="93"/>
    </row>
    <row r="110" spans="1:1" s="94" customFormat="1" x14ac:dyDescent="0.3">
      <c r="A110" s="93"/>
    </row>
    <row r="111" spans="1:1" s="94" customFormat="1" x14ac:dyDescent="0.3">
      <c r="A111" s="93"/>
    </row>
    <row r="112" spans="1:1" s="94" customFormat="1" x14ac:dyDescent="0.3">
      <c r="A112" s="93"/>
    </row>
    <row r="113" spans="1:1" s="94" customFormat="1" x14ac:dyDescent="0.3">
      <c r="A113" s="93"/>
    </row>
    <row r="114" spans="1:1" s="94" customFormat="1" x14ac:dyDescent="0.3">
      <c r="A114" s="93"/>
    </row>
    <row r="115" spans="1:1" s="94" customFormat="1" x14ac:dyDescent="0.3">
      <c r="A115" s="93"/>
    </row>
    <row r="116" spans="1:1" s="94" customFormat="1" x14ac:dyDescent="0.3">
      <c r="A116" s="93"/>
    </row>
    <row r="117" spans="1:1" s="94" customFormat="1" x14ac:dyDescent="0.3">
      <c r="A117" s="93"/>
    </row>
    <row r="118" spans="1:1" s="94" customFormat="1" x14ac:dyDescent="0.3">
      <c r="A118" s="93"/>
    </row>
    <row r="119" spans="1:1" s="94" customFormat="1" x14ac:dyDescent="0.3">
      <c r="A119" s="93"/>
    </row>
    <row r="120" spans="1:1" s="94" customFormat="1" x14ac:dyDescent="0.3">
      <c r="A120" s="93"/>
    </row>
    <row r="121" spans="1:1" s="94" customFormat="1" x14ac:dyDescent="0.3">
      <c r="A121" s="93"/>
    </row>
    <row r="122" spans="1:1" s="94" customFormat="1" x14ac:dyDescent="0.3">
      <c r="A122" s="93"/>
    </row>
    <row r="123" spans="1:1" s="94" customFormat="1" x14ac:dyDescent="0.3">
      <c r="A123" s="93"/>
    </row>
    <row r="124" spans="1:1" s="94" customFormat="1" x14ac:dyDescent="0.3">
      <c r="A124" s="93"/>
    </row>
    <row r="125" spans="1:1" s="94" customFormat="1" x14ac:dyDescent="0.3">
      <c r="A125" s="93"/>
    </row>
    <row r="126" spans="1:1" s="94" customFormat="1" x14ac:dyDescent="0.3">
      <c r="A126" s="93"/>
    </row>
    <row r="127" spans="1:1" s="94" customFormat="1" x14ac:dyDescent="0.3">
      <c r="A127" s="93"/>
    </row>
    <row r="128" spans="1:1" s="94" customFormat="1" x14ac:dyDescent="0.3">
      <c r="A128" s="93"/>
    </row>
    <row r="129" spans="1:1" s="94" customFormat="1" x14ac:dyDescent="0.3">
      <c r="A129" s="93"/>
    </row>
    <row r="130" spans="1:1" s="94" customFormat="1" x14ac:dyDescent="0.3">
      <c r="A130" s="93"/>
    </row>
    <row r="131" spans="1:1" s="94" customFormat="1" x14ac:dyDescent="0.3">
      <c r="A131" s="93"/>
    </row>
    <row r="132" spans="1:1" s="94" customFormat="1" x14ac:dyDescent="0.3">
      <c r="A132" s="93"/>
    </row>
    <row r="133" spans="1:1" s="94" customFormat="1" x14ac:dyDescent="0.3">
      <c r="A133" s="93"/>
    </row>
    <row r="134" spans="1:1" s="94" customFormat="1" x14ac:dyDescent="0.3">
      <c r="A134" s="93"/>
    </row>
    <row r="135" spans="1:1" s="94" customFormat="1" x14ac:dyDescent="0.3">
      <c r="A135" s="93"/>
    </row>
    <row r="136" spans="1:1" s="94" customFormat="1" x14ac:dyDescent="0.3">
      <c r="A136" s="93"/>
    </row>
    <row r="137" spans="1:1" s="94" customFormat="1" x14ac:dyDescent="0.3">
      <c r="A137" s="93"/>
    </row>
    <row r="138" spans="1:1" s="94" customFormat="1" x14ac:dyDescent="0.3">
      <c r="A138" s="93"/>
    </row>
    <row r="139" spans="1:1" s="94" customFormat="1" x14ac:dyDescent="0.3">
      <c r="A139" s="93"/>
    </row>
    <row r="140" spans="1:1" s="94" customFormat="1" x14ac:dyDescent="0.3">
      <c r="A140" s="93"/>
    </row>
    <row r="141" spans="1:1" s="94" customFormat="1" x14ac:dyDescent="0.3">
      <c r="A141" s="93"/>
    </row>
    <row r="142" spans="1:1" s="94" customFormat="1" x14ac:dyDescent="0.3">
      <c r="A142" s="93"/>
    </row>
    <row r="143" spans="1:1" s="94" customFormat="1" x14ac:dyDescent="0.3">
      <c r="A143" s="93"/>
    </row>
    <row r="144" spans="1:1" s="94" customFormat="1" x14ac:dyDescent="0.3">
      <c r="A144" s="93"/>
    </row>
    <row r="145" spans="1:1" s="94" customFormat="1" x14ac:dyDescent="0.3">
      <c r="A145" s="93"/>
    </row>
    <row r="146" spans="1:1" s="94" customFormat="1" x14ac:dyDescent="0.3">
      <c r="A146" s="93"/>
    </row>
    <row r="147" spans="1:1" s="94" customFormat="1" x14ac:dyDescent="0.3">
      <c r="A147" s="93"/>
    </row>
    <row r="148" spans="1:1" s="94" customFormat="1" x14ac:dyDescent="0.3">
      <c r="A148" s="93"/>
    </row>
    <row r="149" spans="1:1" s="94" customFormat="1" x14ac:dyDescent="0.3">
      <c r="A149" s="93"/>
    </row>
    <row r="150" spans="1:1" s="94" customFormat="1" x14ac:dyDescent="0.3">
      <c r="A150" s="93"/>
    </row>
    <row r="151" spans="1:1" s="94" customFormat="1" x14ac:dyDescent="0.3">
      <c r="A151" s="93"/>
    </row>
    <row r="152" spans="1:1" s="94" customFormat="1" x14ac:dyDescent="0.3">
      <c r="A152" s="93"/>
    </row>
    <row r="153" spans="1:1" s="94" customFormat="1" x14ac:dyDescent="0.3">
      <c r="A153" s="93"/>
    </row>
    <row r="154" spans="1:1" s="94" customFormat="1" x14ac:dyDescent="0.3">
      <c r="A154" s="93"/>
    </row>
    <row r="155" spans="1:1" s="94" customFormat="1" x14ac:dyDescent="0.3">
      <c r="A155" s="93"/>
    </row>
    <row r="156" spans="1:1" s="94" customFormat="1" x14ac:dyDescent="0.3">
      <c r="A156" s="93"/>
    </row>
    <row r="157" spans="1:1" s="94" customFormat="1" x14ac:dyDescent="0.3">
      <c r="A157" s="93"/>
    </row>
    <row r="158" spans="1:1" s="94" customFormat="1" x14ac:dyDescent="0.3">
      <c r="A158" s="93"/>
    </row>
    <row r="159" spans="1:1" s="94" customFormat="1" x14ac:dyDescent="0.3">
      <c r="A159" s="93"/>
    </row>
    <row r="160" spans="1:1" s="94" customFormat="1" x14ac:dyDescent="0.3">
      <c r="A160" s="93"/>
    </row>
    <row r="161" spans="1:1" s="94" customFormat="1" x14ac:dyDescent="0.3">
      <c r="A161" s="93"/>
    </row>
    <row r="162" spans="1:1" s="94" customFormat="1" x14ac:dyDescent="0.3">
      <c r="A162" s="93"/>
    </row>
    <row r="163" spans="1:1" s="94" customFormat="1" x14ac:dyDescent="0.3">
      <c r="A163" s="93"/>
    </row>
    <row r="164" spans="1:1" s="94" customFormat="1" x14ac:dyDescent="0.3">
      <c r="A164" s="93"/>
    </row>
    <row r="165" spans="1:1" s="94" customFormat="1" x14ac:dyDescent="0.3">
      <c r="A165" s="93"/>
    </row>
    <row r="166" spans="1:1" s="94" customFormat="1" x14ac:dyDescent="0.3">
      <c r="A166" s="93"/>
    </row>
    <row r="167" spans="1:1" s="94" customFormat="1" x14ac:dyDescent="0.3">
      <c r="A167" s="93"/>
    </row>
    <row r="168" spans="1:1" s="94" customFormat="1" x14ac:dyDescent="0.3">
      <c r="A168" s="93"/>
    </row>
    <row r="169" spans="1:1" s="94" customFormat="1" x14ac:dyDescent="0.3">
      <c r="A169" s="93"/>
    </row>
    <row r="170" spans="1:1" s="94" customFormat="1" x14ac:dyDescent="0.3">
      <c r="A170" s="93"/>
    </row>
    <row r="171" spans="1:1" s="94" customFormat="1" x14ac:dyDescent="0.3">
      <c r="A171" s="93"/>
    </row>
    <row r="172" spans="1:1" s="94" customFormat="1" x14ac:dyDescent="0.3">
      <c r="A172" s="93"/>
    </row>
    <row r="173" spans="1:1" s="94" customFormat="1" x14ac:dyDescent="0.3">
      <c r="A173" s="93"/>
    </row>
    <row r="174" spans="1:1" s="94" customFormat="1" x14ac:dyDescent="0.3">
      <c r="A174" s="93"/>
    </row>
    <row r="175" spans="1:1" s="94" customFormat="1" x14ac:dyDescent="0.3">
      <c r="A175" s="93"/>
    </row>
    <row r="176" spans="1:1" s="94" customFormat="1" x14ac:dyDescent="0.3">
      <c r="A176" s="93"/>
    </row>
    <row r="177" spans="1:1" s="94" customFormat="1" x14ac:dyDescent="0.3">
      <c r="A177" s="93"/>
    </row>
    <row r="178" spans="1:1" s="94" customFormat="1" x14ac:dyDescent="0.3">
      <c r="A178" s="93"/>
    </row>
    <row r="179" spans="1:1" s="94" customFormat="1" x14ac:dyDescent="0.3">
      <c r="A179" s="93"/>
    </row>
    <row r="180" spans="1:1" s="94" customFormat="1" x14ac:dyDescent="0.3">
      <c r="A180" s="93"/>
    </row>
    <row r="181" spans="1:1" s="94" customFormat="1" x14ac:dyDescent="0.3">
      <c r="A181" s="93"/>
    </row>
    <row r="182" spans="1:1" s="94" customFormat="1" x14ac:dyDescent="0.3">
      <c r="A182" s="93"/>
    </row>
    <row r="183" spans="1:1" s="94" customFormat="1" x14ac:dyDescent="0.3">
      <c r="A183" s="93"/>
    </row>
    <row r="184" spans="1:1" s="94" customFormat="1" x14ac:dyDescent="0.3">
      <c r="A184" s="93"/>
    </row>
    <row r="185" spans="1:1" s="94" customFormat="1" x14ac:dyDescent="0.3">
      <c r="A185" s="93"/>
    </row>
    <row r="186" spans="1:1" s="94" customFormat="1" x14ac:dyDescent="0.3">
      <c r="A186" s="93"/>
    </row>
    <row r="187" spans="1:1" s="94" customFormat="1" x14ac:dyDescent="0.3">
      <c r="A187" s="93"/>
    </row>
    <row r="188" spans="1:1" s="94" customFormat="1" x14ac:dyDescent="0.3">
      <c r="A188" s="93"/>
    </row>
    <row r="189" spans="1:1" s="94" customFormat="1" x14ac:dyDescent="0.3">
      <c r="A189" s="93"/>
    </row>
    <row r="190" spans="1:1" s="94" customFormat="1" x14ac:dyDescent="0.3">
      <c r="A190" s="93"/>
    </row>
    <row r="191" spans="1:1" s="94" customFormat="1" x14ac:dyDescent="0.3">
      <c r="A191" s="93"/>
    </row>
    <row r="192" spans="1:1" s="94" customFormat="1" x14ac:dyDescent="0.3">
      <c r="A192" s="93"/>
    </row>
    <row r="193" spans="1:1" s="94" customFormat="1" x14ac:dyDescent="0.3">
      <c r="A193" s="93"/>
    </row>
    <row r="194" spans="1:1" s="94" customFormat="1" x14ac:dyDescent="0.3">
      <c r="A194" s="93"/>
    </row>
    <row r="195" spans="1:1" s="94" customFormat="1" x14ac:dyDescent="0.3">
      <c r="A195" s="93"/>
    </row>
    <row r="196" spans="1:1" s="94" customFormat="1" x14ac:dyDescent="0.3">
      <c r="A196" s="93"/>
    </row>
    <row r="197" spans="1:1" s="94" customFormat="1" x14ac:dyDescent="0.3">
      <c r="A197" s="93"/>
    </row>
    <row r="198" spans="1:1" s="94" customFormat="1" x14ac:dyDescent="0.3">
      <c r="A198" s="93"/>
    </row>
    <row r="199" spans="1:1" s="94" customFormat="1" x14ac:dyDescent="0.3">
      <c r="A199" s="93"/>
    </row>
    <row r="200" spans="1:1" s="94" customFormat="1" x14ac:dyDescent="0.3">
      <c r="A200" s="93"/>
    </row>
    <row r="201" spans="1:1" s="94" customFormat="1" x14ac:dyDescent="0.3">
      <c r="A201" s="93"/>
    </row>
    <row r="202" spans="1:1" s="94" customFormat="1" x14ac:dyDescent="0.3">
      <c r="A202" s="93"/>
    </row>
    <row r="203" spans="1:1" s="94" customFormat="1" x14ac:dyDescent="0.3">
      <c r="A203" s="93"/>
    </row>
    <row r="204" spans="1:1" s="94" customFormat="1" x14ac:dyDescent="0.3">
      <c r="A204" s="93"/>
    </row>
    <row r="205" spans="1:1" s="94" customFormat="1" x14ac:dyDescent="0.3">
      <c r="A205" s="93"/>
    </row>
    <row r="206" spans="1:1" s="94" customFormat="1" x14ac:dyDescent="0.3">
      <c r="A206" s="93"/>
    </row>
    <row r="207" spans="1:1" s="94" customFormat="1" x14ac:dyDescent="0.3">
      <c r="A207" s="93"/>
    </row>
    <row r="208" spans="1:1" s="94" customFormat="1" x14ac:dyDescent="0.3">
      <c r="A208" s="93"/>
    </row>
    <row r="209" spans="1:1" s="94" customFormat="1" x14ac:dyDescent="0.3">
      <c r="A209" s="93"/>
    </row>
    <row r="210" spans="1:1" s="94" customFormat="1" x14ac:dyDescent="0.3">
      <c r="A210" s="93"/>
    </row>
    <row r="211" spans="1:1" s="94" customFormat="1" x14ac:dyDescent="0.3">
      <c r="A211" s="93"/>
    </row>
    <row r="212" spans="1:1" s="94" customFormat="1" x14ac:dyDescent="0.3">
      <c r="A212" s="93"/>
    </row>
    <row r="213" spans="1:1" s="94" customFormat="1" x14ac:dyDescent="0.3">
      <c r="A213" s="93"/>
    </row>
  </sheetData>
  <sheetProtection sheet="1" objects="1" scenarios="1"/>
  <mergeCells count="1">
    <mergeCell ref="D2:H2"/>
  </mergeCells>
  <phoneticPr fontId="10" type="noConversion"/>
  <conditionalFormatting sqref="B22:B31">
    <cfRule type="expression" dxfId="521" priority="23">
      <formula>$A22=0</formula>
    </cfRule>
  </conditionalFormatting>
  <conditionalFormatting sqref="C36:W36">
    <cfRule type="cellIs" dxfId="520" priority="7" operator="notEqual">
      <formula>"JA"</formula>
    </cfRule>
  </conditionalFormatting>
  <conditionalFormatting sqref="D22:W31">
    <cfRule type="expression" dxfId="519" priority="1">
      <formula>$A22=0</formula>
    </cfRule>
  </conditionalFormatting>
  <conditionalFormatting sqref="D27:W27">
    <cfRule type="expression" dxfId="518"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5"/>
  <sheetViews>
    <sheetView showGridLines="0" workbookViewId="0">
      <selection activeCell="B7" sqref="B7"/>
    </sheetView>
  </sheetViews>
  <sheetFormatPr defaultColWidth="9.109375" defaultRowHeight="14.4" x14ac:dyDescent="0.3"/>
  <cols>
    <col min="1" max="1" width="2.44140625" customWidth="1"/>
    <col min="2" max="2" width="43.109375" customWidth="1"/>
    <col min="3" max="3" width="18.88671875" customWidth="1"/>
    <col min="4" max="4" width="17.88671875" customWidth="1"/>
    <col min="5" max="18" width="18.109375" customWidth="1"/>
    <col min="19" max="23" width="17.33203125" bestFit="1" customWidth="1"/>
  </cols>
  <sheetData>
    <row r="2" spans="2:23" ht="22.8" thickBot="1" x14ac:dyDescent="0.5">
      <c r="B2" s="41" t="s">
        <v>41</v>
      </c>
      <c r="C2" s="2"/>
      <c r="D2" s="241" t="s">
        <v>34</v>
      </c>
      <c r="E2" s="241"/>
      <c r="F2" s="241"/>
      <c r="G2" s="241"/>
      <c r="H2" s="241"/>
    </row>
    <row r="3" spans="2:23" ht="15" thickTop="1" x14ac:dyDescent="0.3"/>
    <row r="4" spans="2:23" ht="15.6" thickBot="1" x14ac:dyDescent="0.4">
      <c r="B4" s="42"/>
      <c r="C4" s="42" t="s">
        <v>42</v>
      </c>
      <c r="D4" s="37" t="s">
        <v>26</v>
      </c>
      <c r="E4" s="37" t="s">
        <v>20</v>
      </c>
      <c r="F4" s="37" t="s">
        <v>19</v>
      </c>
      <c r="G4" s="37" t="s">
        <v>18</v>
      </c>
      <c r="H4" s="37" t="s">
        <v>17</v>
      </c>
      <c r="I4" s="37" t="s">
        <v>16</v>
      </c>
      <c r="J4" s="37" t="s">
        <v>15</v>
      </c>
      <c r="K4" s="37" t="s">
        <v>14</v>
      </c>
      <c r="L4" s="37" t="s">
        <v>13</v>
      </c>
      <c r="M4" s="37" t="s">
        <v>12</v>
      </c>
      <c r="N4" s="37" t="s">
        <v>11</v>
      </c>
      <c r="O4" s="37" t="s">
        <v>10</v>
      </c>
      <c r="P4" s="37" t="s">
        <v>9</v>
      </c>
      <c r="Q4" s="37" t="s">
        <v>8</v>
      </c>
      <c r="R4" s="37" t="s">
        <v>7</v>
      </c>
      <c r="S4" s="37" t="s">
        <v>54</v>
      </c>
      <c r="T4" s="37" t="s">
        <v>55</v>
      </c>
      <c r="U4" s="37" t="s">
        <v>56</v>
      </c>
      <c r="V4" s="37" t="s">
        <v>57</v>
      </c>
      <c r="W4" s="37" t="s">
        <v>58</v>
      </c>
    </row>
    <row r="5" spans="2:23" ht="16.2" thickTop="1" thickBot="1" x14ac:dyDescent="0.4">
      <c r="B5" s="42" t="s">
        <v>36</v>
      </c>
      <c r="C5" s="42"/>
      <c r="D5" s="148" t="str">
        <f>IFERROR(IF(Penvoerder!$C$2="","",Penvoerder!$C$2),"")</f>
        <v/>
      </c>
      <c r="E5" s="148" t="str">
        <f>IFERROR(IF('PP2'!$C$2="","",'PP2'!$C$2),"")</f>
        <v/>
      </c>
      <c r="F5" s="148" t="str">
        <f>IFERROR(IF('PP3'!$C$2="","",'PP3'!$C$2),"")</f>
        <v/>
      </c>
      <c r="G5" s="148" t="str">
        <f>IFERROR(IF('PP4'!$C$2="","",'PP4'!$C$2),"")</f>
        <v/>
      </c>
      <c r="H5" s="148" t="str">
        <f>IFERROR(IF('PP5'!$C$2="","",'PP5'!$C$2),"")</f>
        <v/>
      </c>
      <c r="I5" s="148" t="str">
        <f>IFERROR(IF('PP6'!$C$2="","",'PP6'!$C$2),"")</f>
        <v/>
      </c>
      <c r="J5" s="148" t="str">
        <f>IFERROR(IF('PP7'!$C$2="","",'PP7'!$C$2),"")</f>
        <v/>
      </c>
      <c r="K5" s="148" t="str">
        <f>IFERROR(IF('PP8'!$C$2="","",'PP8'!$C$2),"")</f>
        <v/>
      </c>
      <c r="L5" s="148" t="str">
        <f>IFERROR(IF('PP9'!$C$2="","",'PP9'!$C$2),"")</f>
        <v/>
      </c>
      <c r="M5" s="148" t="str">
        <f>IFERROR(IF('PP10'!$C$2="","",'PP10'!$C$2),"")</f>
        <v/>
      </c>
      <c r="N5" s="148" t="str">
        <f>IFERROR(IF('PP11'!$C$2="","",'PP11'!$C$2),"")</f>
        <v/>
      </c>
      <c r="O5" s="148" t="str">
        <f>IFERROR(IF('PP12'!$C$2="","",'PP12'!$C$2),"")</f>
        <v/>
      </c>
      <c r="P5" s="148" t="str">
        <f>IFERROR(IF('PP13'!$C$2="","",'PP13'!$C$2),"")</f>
        <v/>
      </c>
      <c r="Q5" s="148" t="str">
        <f>IFERROR(IF('PP14'!$C$2="","",'PP14'!$C$2),"")</f>
        <v/>
      </c>
      <c r="R5" s="148" t="str">
        <f>IFERROR(IF('PP15'!$C$2="","",'PP15'!$C$2),"")</f>
        <v/>
      </c>
      <c r="S5" s="148" t="str">
        <f>IFERROR(IF('PP16'!$C$2="","",'PP16'!$C$2),"")</f>
        <v/>
      </c>
      <c r="T5" s="148" t="str">
        <f>IFERROR(IF('PP17'!$C$2="","",'PP17'!$C$2),"")</f>
        <v/>
      </c>
      <c r="U5" s="148" t="str">
        <f>IFERROR(IF('PP18'!$C$2="","",'PP18'!$C$2),"")</f>
        <v/>
      </c>
      <c r="V5" s="148" t="str">
        <f>IFERROR(IF('PP19'!$C$2="","",'PP19'!$C$2),"")</f>
        <v/>
      </c>
      <c r="W5" s="148" t="str">
        <f>IFERROR(IF('PP20'!$C$2="","",'PP20'!$C$2),"")</f>
        <v/>
      </c>
    </row>
    <row r="6" spans="2:23" ht="15.6" thickTop="1" x14ac:dyDescent="0.35">
      <c r="B6" s="97" t="s">
        <v>138</v>
      </c>
      <c r="C6" s="137">
        <f t="shared" ref="C6:C11" si="0">SUM(D6:W6)</f>
        <v>0</v>
      </c>
      <c r="D6" s="138">
        <f>Penvoerder!$C230</f>
        <v>0</v>
      </c>
      <c r="E6" s="198">
        <f>'PP2'!$C230</f>
        <v>0</v>
      </c>
      <c r="F6" s="198">
        <f>'PP3'!$C230</f>
        <v>0</v>
      </c>
      <c r="G6" s="198">
        <f>'PP4'!$C230</f>
        <v>0</v>
      </c>
      <c r="H6" s="198">
        <f>'PP5'!$C230</f>
        <v>0</v>
      </c>
      <c r="I6" s="198">
        <f>'PP6'!$C230</f>
        <v>0</v>
      </c>
      <c r="J6" s="198">
        <f>'PP7'!$C230</f>
        <v>0</v>
      </c>
      <c r="K6" s="198">
        <f>'PP8'!$C230</f>
        <v>0</v>
      </c>
      <c r="L6" s="198">
        <f>'PP9'!$C230</f>
        <v>0</v>
      </c>
      <c r="M6" s="198">
        <f>'PP10'!$C230</f>
        <v>0</v>
      </c>
      <c r="N6" s="198">
        <f>'PP11'!$C230</f>
        <v>0</v>
      </c>
      <c r="O6" s="198">
        <f>'PP12'!$C230</f>
        <v>0</v>
      </c>
      <c r="P6" s="198">
        <f>'PP13'!$C230</f>
        <v>0</v>
      </c>
      <c r="Q6" s="198">
        <f>'PP14'!$C230</f>
        <v>0</v>
      </c>
      <c r="R6" s="198">
        <f>'PP15'!$C230</f>
        <v>0</v>
      </c>
      <c r="S6" s="198">
        <f>'PP16'!$C230</f>
        <v>0</v>
      </c>
      <c r="T6" s="198">
        <f>'PP17'!$C230</f>
        <v>0</v>
      </c>
      <c r="U6" s="198">
        <f>'PP18'!$C230</f>
        <v>0</v>
      </c>
      <c r="V6" s="198">
        <f>'PP19'!$C230</f>
        <v>0</v>
      </c>
      <c r="W6" s="198">
        <f>'PP20'!$C230</f>
        <v>0</v>
      </c>
    </row>
    <row r="7" spans="2:23" ht="15" x14ac:dyDescent="0.35">
      <c r="B7" s="98" t="s">
        <v>87</v>
      </c>
      <c r="C7" s="137">
        <f t="shared" ref="C7" si="1">SUM(D7:W7)</f>
        <v>0</v>
      </c>
      <c r="D7" s="138">
        <f>Penvoerder!$C231</f>
        <v>0</v>
      </c>
      <c r="E7" s="198">
        <f>'PP2'!$C231</f>
        <v>0</v>
      </c>
      <c r="F7" s="198">
        <f>'PP3'!$C231</f>
        <v>0</v>
      </c>
      <c r="G7" s="198">
        <f>'PP4'!$C231</f>
        <v>0</v>
      </c>
      <c r="H7" s="198">
        <f>'PP5'!$C231</f>
        <v>0</v>
      </c>
      <c r="I7" s="198">
        <f>'PP6'!$C231</f>
        <v>0</v>
      </c>
      <c r="J7" s="198">
        <f>'PP7'!$C231</f>
        <v>0</v>
      </c>
      <c r="K7" s="198">
        <f>'PP8'!$C231</f>
        <v>0</v>
      </c>
      <c r="L7" s="198">
        <f>'PP9'!$C231</f>
        <v>0</v>
      </c>
      <c r="M7" s="198">
        <f>'PP10'!$C231</f>
        <v>0</v>
      </c>
      <c r="N7" s="198">
        <f>'PP11'!$C231</f>
        <v>0</v>
      </c>
      <c r="O7" s="198">
        <f>'PP12'!$C231</f>
        <v>0</v>
      </c>
      <c r="P7" s="198">
        <f>'PP13'!$C231</f>
        <v>0</v>
      </c>
      <c r="Q7" s="198">
        <f>'PP14'!$C231</f>
        <v>0</v>
      </c>
      <c r="R7" s="198">
        <f>'PP15'!$C231</f>
        <v>0</v>
      </c>
      <c r="S7" s="198">
        <f>'PP16'!$C231</f>
        <v>0</v>
      </c>
      <c r="T7" s="198">
        <f>'PP17'!$C231</f>
        <v>0</v>
      </c>
      <c r="U7" s="198">
        <f>'PP18'!$C231</f>
        <v>0</v>
      </c>
      <c r="V7" s="198">
        <f>'PP19'!$C231</f>
        <v>0</v>
      </c>
      <c r="W7" s="198">
        <f>'PP20'!$C231</f>
        <v>0</v>
      </c>
    </row>
    <row r="8" spans="2:23" ht="15" x14ac:dyDescent="0.35">
      <c r="B8" s="98" t="s">
        <v>88</v>
      </c>
      <c r="C8" s="137">
        <f t="shared" si="0"/>
        <v>0</v>
      </c>
      <c r="D8" s="138">
        <f>Penvoerder!$C232</f>
        <v>0</v>
      </c>
      <c r="E8" s="198">
        <f>'PP2'!$C232</f>
        <v>0</v>
      </c>
      <c r="F8" s="198">
        <f>'PP3'!$C232</f>
        <v>0</v>
      </c>
      <c r="G8" s="198">
        <f>'PP4'!$C232</f>
        <v>0</v>
      </c>
      <c r="H8" s="198">
        <f>'PP5'!$C232</f>
        <v>0</v>
      </c>
      <c r="I8" s="198">
        <f>'PP6'!$C232</f>
        <v>0</v>
      </c>
      <c r="J8" s="198">
        <f>'PP7'!$C232</f>
        <v>0</v>
      </c>
      <c r="K8" s="198">
        <f>'PP8'!$C232</f>
        <v>0</v>
      </c>
      <c r="L8" s="198">
        <f>'PP9'!$C232</f>
        <v>0</v>
      </c>
      <c r="M8" s="198">
        <f>'PP10'!$C232</f>
        <v>0</v>
      </c>
      <c r="N8" s="198">
        <f>'PP11'!$C232</f>
        <v>0</v>
      </c>
      <c r="O8" s="198">
        <f>'PP12'!$C232</f>
        <v>0</v>
      </c>
      <c r="P8" s="198">
        <f>'PP13'!$C232</f>
        <v>0</v>
      </c>
      <c r="Q8" s="198">
        <f>'PP14'!$C232</f>
        <v>0</v>
      </c>
      <c r="R8" s="198">
        <f>'PP15'!$C232</f>
        <v>0</v>
      </c>
      <c r="S8" s="198">
        <f>'PP16'!$C232</f>
        <v>0</v>
      </c>
      <c r="T8" s="198">
        <f>'PP17'!$C232</f>
        <v>0</v>
      </c>
      <c r="U8" s="198">
        <f>'PP18'!$C232</f>
        <v>0</v>
      </c>
      <c r="V8" s="198">
        <f>'PP19'!$C232</f>
        <v>0</v>
      </c>
      <c r="W8" s="198">
        <f>'PP20'!$C232</f>
        <v>0</v>
      </c>
    </row>
    <row r="9" spans="2:23" ht="15" x14ac:dyDescent="0.35">
      <c r="B9" s="98" t="s">
        <v>37</v>
      </c>
      <c r="C9" s="137">
        <f t="shared" si="0"/>
        <v>0</v>
      </c>
      <c r="D9" s="138">
        <f>Penvoerder!$C233</f>
        <v>0</v>
      </c>
      <c r="E9" s="198">
        <f>'PP2'!$C233</f>
        <v>0</v>
      </c>
      <c r="F9" s="198">
        <f>'PP3'!$C233</f>
        <v>0</v>
      </c>
      <c r="G9" s="198">
        <f>'PP4'!$C233</f>
        <v>0</v>
      </c>
      <c r="H9" s="198">
        <f>'PP5'!$C233</f>
        <v>0</v>
      </c>
      <c r="I9" s="198">
        <f>'PP6'!$C233</f>
        <v>0</v>
      </c>
      <c r="J9" s="198">
        <f>'PP7'!$C233</f>
        <v>0</v>
      </c>
      <c r="K9" s="198">
        <f>'PP8'!$C233</f>
        <v>0</v>
      </c>
      <c r="L9" s="198">
        <f>'PP9'!$C233</f>
        <v>0</v>
      </c>
      <c r="M9" s="198">
        <f>'PP10'!$C233</f>
        <v>0</v>
      </c>
      <c r="N9" s="198">
        <f>'PP11'!$C233</f>
        <v>0</v>
      </c>
      <c r="O9" s="198">
        <f>'PP12'!$C233</f>
        <v>0</v>
      </c>
      <c r="P9" s="198">
        <f>'PP13'!$C233</f>
        <v>0</v>
      </c>
      <c r="Q9" s="198">
        <f>'PP14'!$C233</f>
        <v>0</v>
      </c>
      <c r="R9" s="198">
        <f>'PP15'!$C233</f>
        <v>0</v>
      </c>
      <c r="S9" s="198">
        <f>'PP16'!$C233</f>
        <v>0</v>
      </c>
      <c r="T9" s="198">
        <f>'PP17'!$C233</f>
        <v>0</v>
      </c>
      <c r="U9" s="198">
        <f>'PP18'!$C233</f>
        <v>0</v>
      </c>
      <c r="V9" s="198">
        <f>'PP19'!$C233</f>
        <v>0</v>
      </c>
      <c r="W9" s="198">
        <f>'PP20'!$C233</f>
        <v>0</v>
      </c>
    </row>
    <row r="10" spans="2:23" ht="15.6" thickBot="1" x14ac:dyDescent="0.4">
      <c r="B10" s="99" t="s">
        <v>38</v>
      </c>
      <c r="C10" s="141">
        <f t="shared" si="0"/>
        <v>0</v>
      </c>
      <c r="D10" s="142">
        <f>Penvoerder!$C234</f>
        <v>0</v>
      </c>
      <c r="E10" s="199">
        <f>'PP2'!$C234</f>
        <v>0</v>
      </c>
      <c r="F10" s="199">
        <f>'PP3'!$C234</f>
        <v>0</v>
      </c>
      <c r="G10" s="199">
        <f>'PP4'!$C234</f>
        <v>0</v>
      </c>
      <c r="H10" s="199">
        <f>'PP5'!$C234</f>
        <v>0</v>
      </c>
      <c r="I10" s="199">
        <f>'PP6'!$C234</f>
        <v>0</v>
      </c>
      <c r="J10" s="199">
        <f>'PP7'!$C234</f>
        <v>0</v>
      </c>
      <c r="K10" s="199">
        <f>'PP8'!$C234</f>
        <v>0</v>
      </c>
      <c r="L10" s="199">
        <f>'PP9'!$C234</f>
        <v>0</v>
      </c>
      <c r="M10" s="199">
        <f>'PP10'!$C234</f>
        <v>0</v>
      </c>
      <c r="N10" s="199">
        <f>'PP11'!$C234</f>
        <v>0</v>
      </c>
      <c r="O10" s="199">
        <f>'PP12'!$C234</f>
        <v>0</v>
      </c>
      <c r="P10" s="199">
        <f>'PP13'!$C234</f>
        <v>0</v>
      </c>
      <c r="Q10" s="199">
        <f>'PP14'!$C234</f>
        <v>0</v>
      </c>
      <c r="R10" s="199">
        <f>'PP15'!$C234</f>
        <v>0</v>
      </c>
      <c r="S10" s="199">
        <f>'PP16'!$C234</f>
        <v>0</v>
      </c>
      <c r="T10" s="199">
        <f>'PP17'!$C234</f>
        <v>0</v>
      </c>
      <c r="U10" s="199">
        <f>'PP18'!$C234</f>
        <v>0</v>
      </c>
      <c r="V10" s="199">
        <f>'PP19'!$C234</f>
        <v>0</v>
      </c>
      <c r="W10" s="199">
        <f>'PP20'!$C234</f>
        <v>0</v>
      </c>
    </row>
    <row r="11" spans="2:23" ht="16.2" thickTop="1" thickBot="1" x14ac:dyDescent="0.4">
      <c r="B11" s="42" t="s">
        <v>1</v>
      </c>
      <c r="C11" s="143">
        <f t="shared" si="0"/>
        <v>0</v>
      </c>
      <c r="D11" s="143">
        <f t="shared" ref="D11:W11" si="2">SUM(D6:D10)</f>
        <v>0</v>
      </c>
      <c r="E11" s="143">
        <f t="shared" si="2"/>
        <v>0</v>
      </c>
      <c r="F11" s="143">
        <f t="shared" si="2"/>
        <v>0</v>
      </c>
      <c r="G11" s="143">
        <f t="shared" si="2"/>
        <v>0</v>
      </c>
      <c r="H11" s="143">
        <f t="shared" si="2"/>
        <v>0</v>
      </c>
      <c r="I11" s="143">
        <f t="shared" si="2"/>
        <v>0</v>
      </c>
      <c r="J11" s="143">
        <f t="shared" si="2"/>
        <v>0</v>
      </c>
      <c r="K11" s="143">
        <f t="shared" si="2"/>
        <v>0</v>
      </c>
      <c r="L11" s="143">
        <f t="shared" si="2"/>
        <v>0</v>
      </c>
      <c r="M11" s="143">
        <f t="shared" si="2"/>
        <v>0</v>
      </c>
      <c r="N11" s="143">
        <f t="shared" si="2"/>
        <v>0</v>
      </c>
      <c r="O11" s="143">
        <f t="shared" si="2"/>
        <v>0</v>
      </c>
      <c r="P11" s="143">
        <f t="shared" si="2"/>
        <v>0</v>
      </c>
      <c r="Q11" s="143">
        <f t="shared" si="2"/>
        <v>0</v>
      </c>
      <c r="R11" s="143">
        <f t="shared" si="2"/>
        <v>0</v>
      </c>
      <c r="S11" s="143">
        <f t="shared" si="2"/>
        <v>0</v>
      </c>
      <c r="T11" s="143">
        <f t="shared" si="2"/>
        <v>0</v>
      </c>
      <c r="U11" s="143">
        <f t="shared" si="2"/>
        <v>0</v>
      </c>
      <c r="V11" s="143">
        <f t="shared" si="2"/>
        <v>0</v>
      </c>
      <c r="W11" s="143">
        <f t="shared" si="2"/>
        <v>0</v>
      </c>
    </row>
    <row r="12" spans="2:23" ht="16.2" thickTop="1" thickBot="1" x14ac:dyDescent="0.4">
      <c r="B12" s="100" t="s">
        <v>0</v>
      </c>
      <c r="C12" s="145">
        <f>SUM(D12:W12)</f>
        <v>0</v>
      </c>
      <c r="D12" s="146">
        <f>Penvoerder!$D$27</f>
        <v>0</v>
      </c>
      <c r="E12" s="147">
        <f>'PP2'!$D$27</f>
        <v>0</v>
      </c>
      <c r="F12" s="147">
        <f>'PP3'!$D$27</f>
        <v>0</v>
      </c>
      <c r="G12" s="147">
        <f>'PP4'!$D$27</f>
        <v>0</v>
      </c>
      <c r="H12" s="147">
        <f>'PP5'!$D$27</f>
        <v>0</v>
      </c>
      <c r="I12" s="147">
        <f>'PP6'!$D$27</f>
        <v>0</v>
      </c>
      <c r="J12" s="147">
        <f>'PP7'!$D$27</f>
        <v>0</v>
      </c>
      <c r="K12" s="147">
        <f>'PP8'!$D$27</f>
        <v>0</v>
      </c>
      <c r="L12" s="147">
        <f>'PP9'!$D$27</f>
        <v>0</v>
      </c>
      <c r="M12" s="147">
        <f>'PP10'!$D$27</f>
        <v>0</v>
      </c>
      <c r="N12" s="147">
        <f>'PP11'!$D$27</f>
        <v>0</v>
      </c>
      <c r="O12" s="147">
        <f>'PP12'!$D$27</f>
        <v>0</v>
      </c>
      <c r="P12" s="147">
        <f>'PP13'!$D$27</f>
        <v>0</v>
      </c>
      <c r="Q12" s="147">
        <f>'PP14'!$D$27</f>
        <v>0</v>
      </c>
      <c r="R12" s="147">
        <f>'PP15'!$D$27</f>
        <v>0</v>
      </c>
      <c r="S12" s="147">
        <f>'PP16'!$D$27</f>
        <v>0</v>
      </c>
      <c r="T12" s="147">
        <f>'PP17'!$D$27</f>
        <v>0</v>
      </c>
      <c r="U12" s="147">
        <f>'PP18'!$D$27</f>
        <v>0</v>
      </c>
      <c r="V12" s="147">
        <f>'PP19'!$D$27</f>
        <v>0</v>
      </c>
      <c r="W12" s="147">
        <f>'PP20'!$D$27</f>
        <v>0</v>
      </c>
    </row>
    <row r="13" spans="2:23" ht="16.2" thickTop="1" thickBot="1" x14ac:dyDescent="0.4">
      <c r="B13" s="42" t="s">
        <v>39</v>
      </c>
      <c r="C13" s="143" t="str">
        <f>IF(ROUND(C11,2)-ROUND(C12,2)=0,"JA",C11-C12)</f>
        <v>JA</v>
      </c>
      <c r="D13" s="143" t="str">
        <f>IF(ROUND(D11,2)-ROUND(D12,2)=0,"JA",D11-D12)</f>
        <v>JA</v>
      </c>
      <c r="E13" s="143" t="str">
        <f t="shared" ref="E13:W13" si="3">IF(ROUND(E11,2)-ROUND(E12,2)=0,"JA",E11-E12)</f>
        <v>JA</v>
      </c>
      <c r="F13" s="143" t="str">
        <f t="shared" si="3"/>
        <v>JA</v>
      </c>
      <c r="G13" s="143" t="str">
        <f t="shared" si="3"/>
        <v>JA</v>
      </c>
      <c r="H13" s="143" t="str">
        <f t="shared" si="3"/>
        <v>JA</v>
      </c>
      <c r="I13" s="143" t="str">
        <f t="shared" si="3"/>
        <v>JA</v>
      </c>
      <c r="J13" s="143" t="str">
        <f t="shared" si="3"/>
        <v>JA</v>
      </c>
      <c r="K13" s="143" t="str">
        <f t="shared" si="3"/>
        <v>JA</v>
      </c>
      <c r="L13" s="143" t="str">
        <f>IF(ROUND(L11,2)-ROUND(L12,2)=0,"JA",L11-L12)</f>
        <v>JA</v>
      </c>
      <c r="M13" s="143" t="str">
        <f t="shared" si="3"/>
        <v>JA</v>
      </c>
      <c r="N13" s="143" t="str">
        <f t="shared" si="3"/>
        <v>JA</v>
      </c>
      <c r="O13" s="143" t="str">
        <f t="shared" si="3"/>
        <v>JA</v>
      </c>
      <c r="P13" s="143" t="str">
        <f t="shared" si="3"/>
        <v>JA</v>
      </c>
      <c r="Q13" s="143" t="str">
        <f t="shared" si="3"/>
        <v>JA</v>
      </c>
      <c r="R13" s="143" t="str">
        <f t="shared" si="3"/>
        <v>JA</v>
      </c>
      <c r="S13" s="143" t="str">
        <f t="shared" si="3"/>
        <v>JA</v>
      </c>
      <c r="T13" s="143" t="str">
        <f t="shared" si="3"/>
        <v>JA</v>
      </c>
      <c r="U13" s="143" t="str">
        <f t="shared" si="3"/>
        <v>JA</v>
      </c>
      <c r="V13" s="143" t="str">
        <f t="shared" si="3"/>
        <v>JA</v>
      </c>
      <c r="W13" s="143" t="str">
        <f t="shared" si="3"/>
        <v>JA</v>
      </c>
    </row>
    <row r="14" spans="2:23" s="20" customFormat="1" ht="15.6" thickTop="1" x14ac:dyDescent="0.35">
      <c r="B14" s="17"/>
      <c r="C14" s="17"/>
      <c r="D14" s="18"/>
      <c r="E14" s="19"/>
      <c r="F14" s="19"/>
      <c r="G14" s="19"/>
      <c r="H14" s="19"/>
      <c r="I14" s="19"/>
      <c r="J14" s="19"/>
      <c r="K14" s="19"/>
      <c r="L14" s="19"/>
      <c r="M14" s="19"/>
      <c r="N14" s="19"/>
      <c r="O14" s="19"/>
      <c r="P14" s="19"/>
      <c r="Q14" s="19"/>
      <c r="R14" s="19"/>
      <c r="S14" s="19"/>
      <c r="T14" s="19"/>
      <c r="U14" s="19"/>
      <c r="V14" s="19"/>
      <c r="W14" s="19"/>
    </row>
    <row r="15" spans="2:23" s="94" customFormat="1" x14ac:dyDescent="0.3"/>
    <row r="16" spans="2:23" s="94" customFormat="1" ht="15" x14ac:dyDescent="0.35">
      <c r="B16" s="95"/>
      <c r="C16" s="95"/>
      <c r="D16" s="96"/>
    </row>
    <row r="17" s="94" customFormat="1" x14ac:dyDescent="0.3"/>
    <row r="18" s="94" customFormat="1" x14ac:dyDescent="0.3"/>
    <row r="19" s="94" customFormat="1" x14ac:dyDescent="0.3"/>
    <row r="20" s="94" customFormat="1" x14ac:dyDescent="0.3"/>
    <row r="21" s="94" customFormat="1" x14ac:dyDescent="0.3"/>
    <row r="22" s="94" customFormat="1" x14ac:dyDescent="0.3"/>
    <row r="23" s="94" customFormat="1" x14ac:dyDescent="0.3"/>
    <row r="24" s="94" customFormat="1" x14ac:dyDescent="0.3"/>
    <row r="25" s="94" customFormat="1" x14ac:dyDescent="0.3"/>
    <row r="26" s="94" customFormat="1" x14ac:dyDescent="0.3"/>
    <row r="27" s="94" customFormat="1" x14ac:dyDescent="0.3"/>
    <row r="28" s="94" customFormat="1" x14ac:dyDescent="0.3"/>
    <row r="29" s="94" customFormat="1" x14ac:dyDescent="0.3"/>
    <row r="30" s="94" customFormat="1" x14ac:dyDescent="0.3"/>
    <row r="31" s="94" customFormat="1" x14ac:dyDescent="0.3"/>
    <row r="32" s="94" customFormat="1" x14ac:dyDescent="0.3"/>
    <row r="33" s="94" customFormat="1" x14ac:dyDescent="0.3"/>
    <row r="34" s="94" customFormat="1" x14ac:dyDescent="0.3"/>
    <row r="35" s="94" customFormat="1" x14ac:dyDescent="0.3"/>
    <row r="36" s="94" customFormat="1" x14ac:dyDescent="0.3"/>
    <row r="37" s="94" customFormat="1" x14ac:dyDescent="0.3"/>
    <row r="38" s="94" customFormat="1" x14ac:dyDescent="0.3"/>
    <row r="39" s="94" customFormat="1" x14ac:dyDescent="0.3"/>
    <row r="40" s="94" customFormat="1" x14ac:dyDescent="0.3"/>
    <row r="41" s="94" customFormat="1" x14ac:dyDescent="0.3"/>
    <row r="42" s="94" customFormat="1" x14ac:dyDescent="0.3"/>
    <row r="43" s="94" customFormat="1" x14ac:dyDescent="0.3"/>
    <row r="44" s="94" customFormat="1" x14ac:dyDescent="0.3"/>
    <row r="45" s="94" customFormat="1" x14ac:dyDescent="0.3"/>
    <row r="46" s="94" customFormat="1" x14ac:dyDescent="0.3"/>
    <row r="47" s="94" customFormat="1" x14ac:dyDescent="0.3"/>
    <row r="48" s="94" customFormat="1" x14ac:dyDescent="0.3"/>
    <row r="49" s="94" customFormat="1" x14ac:dyDescent="0.3"/>
    <row r="50" s="94" customFormat="1" x14ac:dyDescent="0.3"/>
    <row r="51" s="94" customFormat="1" x14ac:dyDescent="0.3"/>
    <row r="52" s="94" customFormat="1" x14ac:dyDescent="0.3"/>
    <row r="53" s="94" customFormat="1" x14ac:dyDescent="0.3"/>
    <row r="54" s="94" customFormat="1" x14ac:dyDescent="0.3"/>
    <row r="55" s="94" customFormat="1" x14ac:dyDescent="0.3"/>
  </sheetData>
  <sheetProtection sheet="1" objects="1" scenarios="1"/>
  <mergeCells count="1">
    <mergeCell ref="D2:H2"/>
  </mergeCells>
  <conditionalFormatting sqref="C13:W13">
    <cfRule type="cellIs" dxfId="517"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7"/>
  <sheetViews>
    <sheetView showGridLines="0" workbookViewId="0">
      <selection activeCell="B14" sqref="B14:H14"/>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66</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194</v>
      </c>
      <c r="C7" s="71"/>
      <c r="D7" s="231" t="s">
        <v>195</v>
      </c>
      <c r="E7"/>
      <c r="F7"/>
      <c r="G7"/>
      <c r="H7"/>
    </row>
    <row r="8" spans="1:10" x14ac:dyDescent="0.35">
      <c r="C8" s="106"/>
      <c r="D8" s="106"/>
      <c r="E8" s="106"/>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penvoerder in.",IF(Projectinformatie!B26="","Er is voor het project nog geen optie gekozen voor het begroten en verantwoorden van de kosten. Kies de optie op tabblad 'Projectinformatie' onder de werkpakketten.",VLOOKUP(Projectinformatie!B26,Hulpblad!R:S,2,FALSE)))</f>
        <v>Vul eerst hierboven alle informatie over de penvoerder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254"/>
      <c r="G132" s="255"/>
      <c r="H132" s="255"/>
      <c r="I132" s="255"/>
    </row>
    <row r="133" spans="1:9" ht="15.75" customHeight="1" x14ac:dyDescent="0.35">
      <c r="B133" s="158"/>
      <c r="C133" s="85"/>
      <c r="D133" s="182"/>
      <c r="E133" s="157">
        <f t="shared" si="6"/>
        <v>0</v>
      </c>
      <c r="F133" s="251"/>
      <c r="G133" s="252"/>
      <c r="H133" s="252"/>
      <c r="I133" s="252"/>
    </row>
    <row r="134" spans="1:9" ht="15.75" customHeight="1" x14ac:dyDescent="0.35">
      <c r="B134" s="158"/>
      <c r="C134" s="85"/>
      <c r="D134" s="182"/>
      <c r="E134" s="157">
        <f t="shared" si="6"/>
        <v>0</v>
      </c>
      <c r="F134" s="251"/>
      <c r="G134" s="252"/>
      <c r="H134" s="252"/>
      <c r="I134" s="252"/>
    </row>
    <row r="135" spans="1:9" ht="15.75" customHeight="1" x14ac:dyDescent="0.35">
      <c r="B135" s="158"/>
      <c r="C135" s="85"/>
      <c r="D135" s="182"/>
      <c r="E135" s="157">
        <f t="shared" si="6"/>
        <v>0</v>
      </c>
      <c r="F135" s="251"/>
      <c r="G135" s="252"/>
      <c r="H135" s="252"/>
      <c r="I135" s="252"/>
    </row>
    <row r="136" spans="1:9" ht="15.75" customHeight="1" x14ac:dyDescent="0.35">
      <c r="B136" s="158"/>
      <c r="C136" s="85"/>
      <c r="D136" s="182"/>
      <c r="E136" s="157">
        <f t="shared" si="6"/>
        <v>0</v>
      </c>
      <c r="F136" s="251"/>
      <c r="G136" s="252"/>
      <c r="H136" s="252"/>
      <c r="I136" s="252"/>
    </row>
    <row r="137" spans="1:9" ht="15.75" customHeight="1" x14ac:dyDescent="0.35">
      <c r="B137" s="158"/>
      <c r="C137" s="85"/>
      <c r="D137" s="163"/>
      <c r="E137" s="157">
        <f t="shared" si="6"/>
        <v>0</v>
      </c>
      <c r="F137" s="251"/>
      <c r="G137" s="252"/>
      <c r="H137" s="252"/>
      <c r="I137" s="252"/>
    </row>
    <row r="138" spans="1:9" ht="15.75" customHeight="1" x14ac:dyDescent="0.35">
      <c r="B138" s="158"/>
      <c r="C138" s="85"/>
      <c r="D138" s="163"/>
      <c r="E138" s="157">
        <f t="shared" si="6"/>
        <v>0</v>
      </c>
      <c r="F138" s="251"/>
      <c r="G138" s="252"/>
      <c r="H138" s="252"/>
      <c r="I138" s="252"/>
    </row>
    <row r="139" spans="1:9" ht="15.75" customHeight="1" x14ac:dyDescent="0.35">
      <c r="B139" s="158"/>
      <c r="C139" s="85"/>
      <c r="D139" s="163"/>
      <c r="E139" s="157">
        <f t="shared" si="6"/>
        <v>0</v>
      </c>
      <c r="F139" s="251"/>
      <c r="G139" s="252"/>
      <c r="H139" s="252"/>
      <c r="I139" s="252"/>
    </row>
    <row r="140" spans="1:9" ht="15.75" customHeight="1" thickBot="1" x14ac:dyDescent="0.4">
      <c r="B140" s="74"/>
      <c r="C140" s="73"/>
      <c r="D140" s="75"/>
      <c r="E140" s="128">
        <f t="shared" si="6"/>
        <v>0</v>
      </c>
      <c r="F140" s="251"/>
      <c r="G140" s="252"/>
      <c r="H140" s="252"/>
      <c r="I140" s="252"/>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32"/>
      <c r="G148" s="232"/>
      <c r="H148" s="232"/>
      <c r="I148" s="232"/>
    </row>
    <row r="149" spans="2:9" ht="15.75" customHeight="1" x14ac:dyDescent="0.35">
      <c r="B149" s="158"/>
      <c r="C149" s="85"/>
      <c r="D149" s="163"/>
      <c r="E149" s="156">
        <f t="shared" ref="E149:E164" si="7">IF($A$144=1,$D149,0)</f>
        <v>0</v>
      </c>
      <c r="F149" s="233"/>
      <c r="G149" s="233"/>
      <c r="H149" s="233"/>
      <c r="I149" s="233"/>
    </row>
    <row r="150" spans="2:9" ht="15.75" customHeight="1" x14ac:dyDescent="0.35">
      <c r="B150" s="158"/>
      <c r="C150" s="85"/>
      <c r="D150" s="163"/>
      <c r="E150" s="156">
        <f t="shared" si="7"/>
        <v>0</v>
      </c>
      <c r="F150" s="233"/>
      <c r="G150" s="233"/>
      <c r="H150" s="233"/>
      <c r="I150" s="233"/>
    </row>
    <row r="151" spans="2:9" ht="15.75" customHeight="1" x14ac:dyDescent="0.35">
      <c r="B151" s="158"/>
      <c r="C151" s="85"/>
      <c r="D151" s="163"/>
      <c r="E151" s="156">
        <f t="shared" si="7"/>
        <v>0</v>
      </c>
      <c r="F151" s="233"/>
      <c r="G151" s="233"/>
      <c r="H151" s="233"/>
      <c r="I151" s="233"/>
    </row>
    <row r="152" spans="2:9" ht="15.75" customHeight="1" x14ac:dyDescent="0.35">
      <c r="B152" s="158"/>
      <c r="C152" s="85"/>
      <c r="D152" s="163"/>
      <c r="E152" s="156">
        <f t="shared" si="7"/>
        <v>0</v>
      </c>
      <c r="F152" s="233"/>
      <c r="G152" s="233"/>
      <c r="H152" s="233"/>
      <c r="I152" s="233"/>
    </row>
    <row r="153" spans="2:9" ht="15.75" customHeight="1" x14ac:dyDescent="0.35">
      <c r="B153" s="158"/>
      <c r="C153" s="85"/>
      <c r="D153" s="163"/>
      <c r="E153" s="156">
        <f t="shared" si="7"/>
        <v>0</v>
      </c>
      <c r="F153" s="233"/>
      <c r="G153" s="233"/>
      <c r="H153" s="233"/>
      <c r="I153" s="233"/>
    </row>
    <row r="154" spans="2:9" ht="15.75" customHeight="1" x14ac:dyDescent="0.35">
      <c r="B154" s="158"/>
      <c r="C154" s="85"/>
      <c r="D154" s="163"/>
      <c r="E154" s="156">
        <f t="shared" si="7"/>
        <v>0</v>
      </c>
      <c r="F154" s="233"/>
      <c r="G154" s="233"/>
      <c r="H154" s="233"/>
      <c r="I154" s="233"/>
    </row>
    <row r="155" spans="2:9" ht="15.75" customHeight="1" x14ac:dyDescent="0.35">
      <c r="B155" s="158"/>
      <c r="C155" s="85"/>
      <c r="D155" s="163"/>
      <c r="E155" s="156">
        <f t="shared" si="7"/>
        <v>0</v>
      </c>
      <c r="F155" s="233"/>
      <c r="G155" s="233"/>
      <c r="H155" s="233"/>
      <c r="I155" s="233"/>
    </row>
    <row r="156" spans="2:9" ht="15.75" customHeight="1" x14ac:dyDescent="0.35">
      <c r="B156" s="158"/>
      <c r="C156" s="85"/>
      <c r="D156" s="163"/>
      <c r="E156" s="156">
        <f t="shared" si="7"/>
        <v>0</v>
      </c>
      <c r="F156" s="233"/>
      <c r="G156" s="233"/>
      <c r="H156" s="233"/>
      <c r="I156" s="233"/>
    </row>
    <row r="157" spans="2:9" ht="15.75" customHeight="1" x14ac:dyDescent="0.35">
      <c r="B157" s="158"/>
      <c r="C157" s="85"/>
      <c r="D157" s="163"/>
      <c r="E157" s="156">
        <f t="shared" si="7"/>
        <v>0</v>
      </c>
      <c r="F157" s="233"/>
      <c r="G157" s="233"/>
      <c r="H157" s="233"/>
      <c r="I157" s="233"/>
    </row>
    <row r="158" spans="2:9" ht="15.75" customHeight="1" x14ac:dyDescent="0.35">
      <c r="B158" s="158"/>
      <c r="C158" s="85"/>
      <c r="D158" s="163"/>
      <c r="E158" s="156">
        <f t="shared" si="7"/>
        <v>0</v>
      </c>
      <c r="F158" s="233"/>
      <c r="G158" s="233"/>
      <c r="H158" s="233"/>
      <c r="I158" s="233"/>
    </row>
    <row r="159" spans="2:9" ht="15.75" customHeight="1" x14ac:dyDescent="0.35">
      <c r="B159" s="158"/>
      <c r="C159" s="85"/>
      <c r="D159" s="163"/>
      <c r="E159" s="156">
        <f t="shared" si="7"/>
        <v>0</v>
      </c>
      <c r="F159" s="233"/>
      <c r="G159" s="233"/>
      <c r="H159" s="233"/>
      <c r="I159" s="233"/>
    </row>
    <row r="160" spans="2:9" ht="15.75" customHeight="1" x14ac:dyDescent="0.35">
      <c r="B160" s="158"/>
      <c r="C160" s="85"/>
      <c r="D160" s="163"/>
      <c r="E160" s="156">
        <f t="shared" si="7"/>
        <v>0</v>
      </c>
      <c r="F160" s="233"/>
      <c r="G160" s="233"/>
      <c r="H160" s="233"/>
      <c r="I160" s="233"/>
    </row>
    <row r="161" spans="1:9" ht="15.75" customHeight="1" x14ac:dyDescent="0.35">
      <c r="B161" s="158"/>
      <c r="C161" s="85"/>
      <c r="D161" s="163"/>
      <c r="E161" s="156">
        <f t="shared" si="7"/>
        <v>0</v>
      </c>
      <c r="F161" s="233"/>
      <c r="G161" s="233"/>
      <c r="H161" s="233"/>
      <c r="I161" s="233"/>
    </row>
    <row r="162" spans="1:9" ht="15.75" customHeight="1" x14ac:dyDescent="0.35">
      <c r="B162" s="158"/>
      <c r="C162" s="85"/>
      <c r="D162" s="163"/>
      <c r="E162" s="156">
        <f t="shared" si="7"/>
        <v>0</v>
      </c>
      <c r="F162" s="233"/>
      <c r="G162" s="233"/>
      <c r="H162" s="233"/>
      <c r="I162" s="233"/>
    </row>
    <row r="163" spans="1:9" ht="15.75" customHeight="1" x14ac:dyDescent="0.35">
      <c r="B163" s="158"/>
      <c r="C163" s="85"/>
      <c r="D163" s="163"/>
      <c r="E163" s="156">
        <f t="shared" si="7"/>
        <v>0</v>
      </c>
      <c r="F163" s="233"/>
      <c r="G163" s="233"/>
      <c r="H163" s="233"/>
      <c r="I163" s="233"/>
    </row>
    <row r="164" spans="1:9" ht="15.75" customHeight="1" thickBot="1" x14ac:dyDescent="0.4">
      <c r="B164" s="74"/>
      <c r="C164" s="73"/>
      <c r="D164" s="75"/>
      <c r="E164" s="156">
        <f t="shared" si="7"/>
        <v>0</v>
      </c>
      <c r="F164" s="233"/>
      <c r="G164" s="233"/>
      <c r="H164" s="233"/>
      <c r="I164" s="233"/>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56"/>
      <c r="H187" s="257"/>
      <c r="I187" s="257"/>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82"/>
      <c r="F230" s="83"/>
      <c r="G230" s="83"/>
      <c r="H230" s="83"/>
      <c r="I230" s="84"/>
    </row>
    <row r="231" spans="2:9" ht="15.75" customHeight="1" x14ac:dyDescent="0.35">
      <c r="B231" s="43" t="s">
        <v>87</v>
      </c>
      <c r="C231" s="80"/>
      <c r="D231" s="129">
        <f t="shared" ref="D231:D235" si="11">IFERROR(C231/$C$237,0)</f>
        <v>0</v>
      </c>
      <c r="E231" s="85"/>
      <c r="F231" s="86"/>
      <c r="G231" s="86"/>
      <c r="H231" s="86"/>
      <c r="I231" s="87"/>
    </row>
    <row r="232" spans="2:9" ht="15.75" customHeight="1" x14ac:dyDescent="0.35">
      <c r="B232" s="43" t="s">
        <v>88</v>
      </c>
      <c r="C232" s="80"/>
      <c r="D232" s="129">
        <f t="shared" si="11"/>
        <v>0</v>
      </c>
      <c r="E232" s="85"/>
      <c r="F232" s="86"/>
      <c r="G232" s="86"/>
      <c r="H232" s="86"/>
      <c r="I232" s="87"/>
    </row>
    <row r="233" spans="2:9" ht="15.75" customHeight="1" x14ac:dyDescent="0.35">
      <c r="B233" s="43" t="s">
        <v>37</v>
      </c>
      <c r="C233" s="80"/>
      <c r="D233" s="129">
        <f t="shared" si="11"/>
        <v>0</v>
      </c>
      <c r="E233" s="85"/>
      <c r="F233" s="86"/>
      <c r="G233" s="86"/>
      <c r="H233" s="86"/>
      <c r="I233" s="87"/>
    </row>
    <row r="234" spans="2:9" ht="15.75" customHeight="1" thickBot="1" x14ac:dyDescent="0.4">
      <c r="B234" s="44" t="s">
        <v>38</v>
      </c>
      <c r="C234" s="81"/>
      <c r="D234" s="130">
        <f t="shared" si="11"/>
        <v>0</v>
      </c>
      <c r="E234" s="88"/>
      <c r="F234" s="89"/>
      <c r="G234" s="89"/>
      <c r="H234" s="89"/>
      <c r="I234" s="90"/>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43">
    <mergeCell ref="B129:I129"/>
    <mergeCell ref="F132:I132"/>
    <mergeCell ref="F133:I133"/>
    <mergeCell ref="F134:I134"/>
    <mergeCell ref="G190:I190"/>
    <mergeCell ref="F136:I136"/>
    <mergeCell ref="F137:I137"/>
    <mergeCell ref="F138:I138"/>
    <mergeCell ref="G187:I187"/>
    <mergeCell ref="F139:I139"/>
    <mergeCell ref="F140:I140"/>
    <mergeCell ref="B207:I207"/>
    <mergeCell ref="B227:I227"/>
    <mergeCell ref="B169:I169"/>
    <mergeCell ref="B224:H224"/>
    <mergeCell ref="B145:I145"/>
    <mergeCell ref="G191:I191"/>
    <mergeCell ref="G192:I192"/>
    <mergeCell ref="G193:I193"/>
    <mergeCell ref="G194:I194"/>
    <mergeCell ref="G195:I195"/>
    <mergeCell ref="G196:I196"/>
    <mergeCell ref="G197:I197"/>
    <mergeCell ref="G198:I198"/>
    <mergeCell ref="G199:I199"/>
    <mergeCell ref="G200:I200"/>
    <mergeCell ref="G202:I202"/>
    <mergeCell ref="G201:I201"/>
    <mergeCell ref="C2:E2"/>
    <mergeCell ref="B95:G95"/>
    <mergeCell ref="B14:H14"/>
    <mergeCell ref="C29:H29"/>
    <mergeCell ref="C6:D6"/>
    <mergeCell ref="B11:I11"/>
    <mergeCell ref="B31:H31"/>
    <mergeCell ref="B56:G56"/>
    <mergeCell ref="B34:G34"/>
    <mergeCell ref="B78:G78"/>
    <mergeCell ref="F135:I135"/>
    <mergeCell ref="B112:G112"/>
    <mergeCell ref="B184:I184"/>
    <mergeCell ref="G188:I188"/>
    <mergeCell ref="G189:I189"/>
  </mergeCells>
  <phoneticPr fontId="10" type="noConversion"/>
  <conditionalFormatting sqref="A12:I33 A34:B34 H34:I34 A35:I35 A36:K52 A53:I55 A58:J74 A80:F91 A126:I131 A132:F140 A141:I147 A148:E164 A165:I183 A209:F220 A221:I239">
    <cfRule type="expression" dxfId="516" priority="25" stopIfTrue="1">
      <formula>$A$16=0</formula>
    </cfRule>
  </conditionalFormatting>
  <conditionalFormatting sqref="A109:I113 A114:K125 A186:H186 A187:G202 A203:J203 A56:B56 H56:I56 A57:I57 A75:I77 A78:B78 H78:I78 A79:I79 A92:I96 A97:K108 A184:B184 A185:I185 A204:I206 A207:B207 A208:I208">
    <cfRule type="expression" dxfId="515" priority="27" stopIfTrue="1">
      <formula>$A$16=0</formula>
    </cfRule>
  </conditionalFormatting>
  <conditionalFormatting sqref="B29:C29">
    <cfRule type="expression" dxfId="514" priority="152">
      <formula>LEFT($C$29,3)="Let"</formula>
    </cfRule>
  </conditionalFormatting>
  <conditionalFormatting sqref="B33:C33 B36:G52">
    <cfRule type="expression" dxfId="513" priority="111">
      <formula>$A$33="nvt"</formula>
    </cfRule>
  </conditionalFormatting>
  <conditionalFormatting sqref="B55:C55 B58:G74">
    <cfRule type="expression" dxfId="512" priority="112">
      <formula>$A$55="nvt"</formula>
    </cfRule>
  </conditionalFormatting>
  <conditionalFormatting sqref="B94:C94 B97:E108">
    <cfRule type="expression" dxfId="511" priority="107">
      <formula>$A$94="nvt"</formula>
    </cfRule>
  </conditionalFormatting>
  <conditionalFormatting sqref="B111:C111 B114:E125">
    <cfRule type="expression" dxfId="510" priority="16">
      <formula>$A$111="nvt"</formula>
    </cfRule>
  </conditionalFormatting>
  <conditionalFormatting sqref="B128:C128">
    <cfRule type="expression" dxfId="509" priority="105">
      <formula>$A$128="nvt"</formula>
    </cfRule>
  </conditionalFormatting>
  <conditionalFormatting sqref="B17:D26">
    <cfRule type="expression" dxfId="508" priority="117">
      <formula>$A17=0</formula>
    </cfRule>
  </conditionalFormatting>
  <conditionalFormatting sqref="B77:D77 B80:C91">
    <cfRule type="expression" dxfId="507" priority="109">
      <formula>$A$77="nvt"</formula>
    </cfRule>
  </conditionalFormatting>
  <conditionalFormatting sqref="B206:D206 B209:C220">
    <cfRule type="expression" dxfId="506" priority="95">
      <formula>$A$206="nvt"</formula>
    </cfRule>
  </conditionalFormatting>
  <conditionalFormatting sqref="B168:E168">
    <cfRule type="expression" dxfId="505" priority="101">
      <formula>$A$168="nvt"</formula>
    </cfRule>
  </conditionalFormatting>
  <conditionalFormatting sqref="B144:F144">
    <cfRule type="expression" dxfId="504" priority="103">
      <formula>$A$144="nvt"</formula>
    </cfRule>
  </conditionalFormatting>
  <conditionalFormatting sqref="B186:F203 B183:C183">
    <cfRule type="expression" dxfId="503" priority="97">
      <formula>$A$183="nvt"</formula>
    </cfRule>
  </conditionalFormatting>
  <conditionalFormatting sqref="B131:I131 B132:F140 B141:I141">
    <cfRule type="expression" dxfId="502" priority="28">
      <formula>$A$128="nvt"</formula>
    </cfRule>
  </conditionalFormatting>
  <conditionalFormatting sqref="B147:I147 B148:E164 B165:I165">
    <cfRule type="expression" dxfId="501" priority="26">
      <formula>$A$144="nvt"</formula>
    </cfRule>
  </conditionalFormatting>
  <conditionalFormatting sqref="B171:I180">
    <cfRule type="expression" dxfId="500" priority="125">
      <formula>$A$168="nvt"</formula>
    </cfRule>
  </conditionalFormatting>
  <conditionalFormatting sqref="C239">
    <cfRule type="cellIs" dxfId="499" priority="116" operator="notEqual">
      <formula>"JA"</formula>
    </cfRule>
  </conditionalFormatting>
  <conditionalFormatting sqref="D235">
    <cfRule type="expression" dxfId="498" priority="32">
      <formula>C239&lt;&gt;"JA"</formula>
    </cfRule>
  </conditionalFormatting>
  <conditionalFormatting sqref="G186:G203">
    <cfRule type="expression" dxfId="497" priority="15">
      <formula>$A$183="nvt"</formula>
    </cfRule>
  </conditionalFormatting>
  <conditionalFormatting sqref="H186:I186">
    <cfRule type="expression" dxfId="496" priority="5">
      <formula>$A$144="nvt"</formula>
    </cfRule>
  </conditionalFormatting>
  <conditionalFormatting sqref="H203:I203">
    <cfRule type="expression" dxfId="495" priority="13">
      <formula>$A$183="nvt"</formula>
    </cfRule>
  </conditionalFormatting>
  <conditionalFormatting sqref="I186:J186 J187:J202">
    <cfRule type="expression" dxfId="494" priority="4" stopIfTrue="1">
      <formula>$A$16=0</formula>
    </cfRule>
  </conditionalFormatting>
  <dataValidations count="4">
    <dataValidation type="list" allowBlank="1" showInputMessage="1" showErrorMessage="1" sqref="B187:B202 B37:B51 B172:B179 B132:B140 B59:B73 B148:B164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hyperlinks>
    <hyperlink ref="D7" r:id="rId1" xr:uid="{FB29D09B-3332-4FA4-8ECE-B4108C0EE998}"/>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147</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93" priority="2" stopIfTrue="1">
      <formula>$A$16=0</formula>
    </cfRule>
  </conditionalFormatting>
  <conditionalFormatting sqref="A12:I33 A34:B34 H34:I34 A35:I35 A36:K52 A53:I55 A58:J74 A80:F91 A126:I147 A148:F164 A165:I183 A209:F220 A230:E234">
    <cfRule type="expression" dxfId="492"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91" priority="12" stopIfTrue="1">
      <formula>$A$16=0</formula>
    </cfRule>
  </conditionalFormatting>
  <conditionalFormatting sqref="B29:C29">
    <cfRule type="expression" dxfId="490" priority="27">
      <formula>LEFT($C$29,3)="Let"</formula>
    </cfRule>
  </conditionalFormatting>
  <conditionalFormatting sqref="B33:C33 B36:G52">
    <cfRule type="expression" dxfId="489" priority="22">
      <formula>$A$33="nvt"</formula>
    </cfRule>
  </conditionalFormatting>
  <conditionalFormatting sqref="B55:C55 B58:G74">
    <cfRule type="expression" dxfId="488" priority="23">
      <formula>$A$55="nvt"</formula>
    </cfRule>
  </conditionalFormatting>
  <conditionalFormatting sqref="B94:C94 B97:E108">
    <cfRule type="expression" dxfId="487" priority="20">
      <formula>$A$94="nvt"</formula>
    </cfRule>
  </conditionalFormatting>
  <conditionalFormatting sqref="B111:C111 B114:E125">
    <cfRule type="expression" dxfId="486" priority="8">
      <formula>$A$111="nvt"</formula>
    </cfRule>
  </conditionalFormatting>
  <conditionalFormatting sqref="B128:C128">
    <cfRule type="expression" dxfId="485" priority="19">
      <formula>$A$128="nvt"</formula>
    </cfRule>
  </conditionalFormatting>
  <conditionalFormatting sqref="B17:D26">
    <cfRule type="expression" dxfId="484" priority="25">
      <formula>$A17=0</formula>
    </cfRule>
  </conditionalFormatting>
  <conditionalFormatting sqref="B77:D77 B80:C91">
    <cfRule type="expression" dxfId="483" priority="21">
      <formula>$A$77="nvt"</formula>
    </cfRule>
  </conditionalFormatting>
  <conditionalFormatting sqref="B206:D206 B209:C220">
    <cfRule type="expression" dxfId="482" priority="15">
      <formula>$A$206="nvt"</formula>
    </cfRule>
  </conditionalFormatting>
  <conditionalFormatting sqref="B168:E168">
    <cfRule type="expression" dxfId="481" priority="17">
      <formula>$A$168="nvt"</formula>
    </cfRule>
  </conditionalFormatting>
  <conditionalFormatting sqref="B144:F144">
    <cfRule type="expression" dxfId="480" priority="18">
      <formula>$A$144="nvt"</formula>
    </cfRule>
  </conditionalFormatting>
  <conditionalFormatting sqref="B186:F203 B183:C183">
    <cfRule type="expression" dxfId="479" priority="16">
      <formula>$A$183="nvt"</formula>
    </cfRule>
  </conditionalFormatting>
  <conditionalFormatting sqref="B131:I141">
    <cfRule type="expression" dxfId="478" priority="13">
      <formula>$A$128="nvt"</formula>
    </cfRule>
  </conditionalFormatting>
  <conditionalFormatting sqref="B147:I147 B148:F164 B165:I165">
    <cfRule type="expression" dxfId="477" priority="11">
      <formula>$A$144="nvt"</formula>
    </cfRule>
  </conditionalFormatting>
  <conditionalFormatting sqref="B171:I180">
    <cfRule type="expression" dxfId="476" priority="26">
      <formula>$A$168="nvt"</formula>
    </cfRule>
  </conditionalFormatting>
  <conditionalFormatting sqref="C239">
    <cfRule type="cellIs" dxfId="475" priority="24" operator="notEqual">
      <formula>"JA"</formula>
    </cfRule>
  </conditionalFormatting>
  <conditionalFormatting sqref="D235">
    <cfRule type="expression" dxfId="474" priority="14">
      <formula>C239&lt;&gt;"JA"</formula>
    </cfRule>
  </conditionalFormatting>
  <conditionalFormatting sqref="G186 G188:G203">
    <cfRule type="expression" dxfId="473" priority="7">
      <formula>$A$183="nvt"</formula>
    </cfRule>
  </conditionalFormatting>
  <conditionalFormatting sqref="G187">
    <cfRule type="expression" dxfId="472" priority="3">
      <formula>$A$144="nvt"</formula>
    </cfRule>
  </conditionalFormatting>
  <conditionalFormatting sqref="H186:I186">
    <cfRule type="expression" dxfId="471" priority="5">
      <formula>$A$144="nvt"</formula>
    </cfRule>
  </conditionalFormatting>
  <conditionalFormatting sqref="H203:I203">
    <cfRule type="expression" dxfId="470" priority="6">
      <formula>$A$183="nvt"</formula>
    </cfRule>
  </conditionalFormatting>
  <conditionalFormatting sqref="I186:J186">
    <cfRule type="expression" dxfId="469" priority="4" stopIfTrue="1">
      <formula>$A$16=0</formula>
    </cfRule>
  </conditionalFormatting>
  <conditionalFormatting sqref="J187:J202">
    <cfRule type="expression" dxfId="468"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hyperlinks>
    <hyperlink ref="D7" r:id="rId1" xr:uid="{282EC3F7-5C4D-4569-B32F-902F0AC715A4}"/>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148</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67" priority="2" stopIfTrue="1">
      <formula>$A$16=0</formula>
    </cfRule>
  </conditionalFormatting>
  <conditionalFormatting sqref="A12:I33 A34:B34 H34:I34 A35:I35 A36:K52 A53:I55 A58:J74 A80:F91 A126:I147 A148:F164 A165:I183 A209:F220 A230:E234">
    <cfRule type="expression" dxfId="466"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65" priority="12" stopIfTrue="1">
      <formula>$A$16=0</formula>
    </cfRule>
  </conditionalFormatting>
  <conditionalFormatting sqref="B29:C29">
    <cfRule type="expression" dxfId="464" priority="27">
      <formula>LEFT($C$29,3)="Let"</formula>
    </cfRule>
  </conditionalFormatting>
  <conditionalFormatting sqref="B33:C33 B36:G52">
    <cfRule type="expression" dxfId="463" priority="22">
      <formula>$A$33="nvt"</formula>
    </cfRule>
  </conditionalFormatting>
  <conditionalFormatting sqref="B55:C55 B58:G74">
    <cfRule type="expression" dxfId="462" priority="23">
      <formula>$A$55="nvt"</formula>
    </cfRule>
  </conditionalFormatting>
  <conditionalFormatting sqref="B94:C94 B97:E108">
    <cfRule type="expression" dxfId="461" priority="20">
      <formula>$A$94="nvt"</formula>
    </cfRule>
  </conditionalFormatting>
  <conditionalFormatting sqref="B111:C111 B114:E125">
    <cfRule type="expression" dxfId="460" priority="8">
      <formula>$A$111="nvt"</formula>
    </cfRule>
  </conditionalFormatting>
  <conditionalFormatting sqref="B128:C128">
    <cfRule type="expression" dxfId="459" priority="19">
      <formula>$A$128="nvt"</formula>
    </cfRule>
  </conditionalFormatting>
  <conditionalFormatting sqref="B17:D26">
    <cfRule type="expression" dxfId="458" priority="25">
      <formula>$A17=0</formula>
    </cfRule>
  </conditionalFormatting>
  <conditionalFormatting sqref="B77:D77 B80:C91">
    <cfRule type="expression" dxfId="457" priority="21">
      <formula>$A$77="nvt"</formula>
    </cfRule>
  </conditionalFormatting>
  <conditionalFormatting sqref="B206:D206 B209:C220">
    <cfRule type="expression" dxfId="456" priority="15">
      <formula>$A$206="nvt"</formula>
    </cfRule>
  </conditionalFormatting>
  <conditionalFormatting sqref="B168:E168">
    <cfRule type="expression" dxfId="455" priority="17">
      <formula>$A$168="nvt"</formula>
    </cfRule>
  </conditionalFormatting>
  <conditionalFormatting sqref="B144:F144">
    <cfRule type="expression" dxfId="454" priority="18">
      <formula>$A$144="nvt"</formula>
    </cfRule>
  </conditionalFormatting>
  <conditionalFormatting sqref="B186:F203 B183:C183">
    <cfRule type="expression" dxfId="453" priority="16">
      <formula>$A$183="nvt"</formula>
    </cfRule>
  </conditionalFormatting>
  <conditionalFormatting sqref="B131:I141">
    <cfRule type="expression" dxfId="452" priority="13">
      <formula>$A$128="nvt"</formula>
    </cfRule>
  </conditionalFormatting>
  <conditionalFormatting sqref="B147:I147 B148:F164 B165:I165">
    <cfRule type="expression" dxfId="451" priority="11">
      <formula>$A$144="nvt"</formula>
    </cfRule>
  </conditionalFormatting>
  <conditionalFormatting sqref="B171:I180">
    <cfRule type="expression" dxfId="450" priority="26">
      <formula>$A$168="nvt"</formula>
    </cfRule>
  </conditionalFormatting>
  <conditionalFormatting sqref="C239">
    <cfRule type="cellIs" dxfId="449" priority="24" operator="notEqual">
      <formula>"JA"</formula>
    </cfRule>
  </conditionalFormatting>
  <conditionalFormatting sqref="D235">
    <cfRule type="expression" dxfId="448" priority="14">
      <formula>C239&lt;&gt;"JA"</formula>
    </cfRule>
  </conditionalFormatting>
  <conditionalFormatting sqref="G186 G188:G203">
    <cfRule type="expression" dxfId="447" priority="7">
      <formula>$A$183="nvt"</formula>
    </cfRule>
  </conditionalFormatting>
  <conditionalFormatting sqref="G187">
    <cfRule type="expression" dxfId="446" priority="3">
      <formula>$A$144="nvt"</formula>
    </cfRule>
  </conditionalFormatting>
  <conditionalFormatting sqref="H186:I186">
    <cfRule type="expression" dxfId="445" priority="5">
      <formula>$A$144="nvt"</formula>
    </cfRule>
  </conditionalFormatting>
  <conditionalFormatting sqref="H203:I203">
    <cfRule type="expression" dxfId="444" priority="6">
      <formula>$A$183="nvt"</formula>
    </cfRule>
  </conditionalFormatting>
  <conditionalFormatting sqref="I186:J186">
    <cfRule type="expression" dxfId="443" priority="4" stopIfTrue="1">
      <formula>$A$16=0</formula>
    </cfRule>
  </conditionalFormatting>
  <conditionalFormatting sqref="J187:J202">
    <cfRule type="expression" dxfId="442"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hyperlinks>
    <hyperlink ref="D7" r:id="rId1" xr:uid="{9DA11A1D-7809-46C4-B5E0-7CC37E6EB9CC}"/>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149</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41" priority="2" stopIfTrue="1">
      <formula>$A$16=0</formula>
    </cfRule>
  </conditionalFormatting>
  <conditionalFormatting sqref="A12:I33 A34:B34 H34:I34 A35:I35 A36:K52 A53:I55 A58:J74 A80:F91 A126:I147 A148:F164 A165:I183 A209:F220 A230:E234">
    <cfRule type="expression" dxfId="440"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39" priority="12" stopIfTrue="1">
      <formula>$A$16=0</formula>
    </cfRule>
  </conditionalFormatting>
  <conditionalFormatting sqref="B29:C29">
    <cfRule type="expression" dxfId="438" priority="27">
      <formula>LEFT($C$29,3)="Let"</formula>
    </cfRule>
  </conditionalFormatting>
  <conditionalFormatting sqref="B33:C33 B36:G52">
    <cfRule type="expression" dxfId="437" priority="22">
      <formula>$A$33="nvt"</formula>
    </cfRule>
  </conditionalFormatting>
  <conditionalFormatting sqref="B55:C55 B58:G74">
    <cfRule type="expression" dxfId="436" priority="23">
      <formula>$A$55="nvt"</formula>
    </cfRule>
  </conditionalFormatting>
  <conditionalFormatting sqref="B94:C94 B97:E108">
    <cfRule type="expression" dxfId="435" priority="20">
      <formula>$A$94="nvt"</formula>
    </cfRule>
  </conditionalFormatting>
  <conditionalFormatting sqref="B111:C111 B114:E125">
    <cfRule type="expression" dxfId="434" priority="8">
      <formula>$A$111="nvt"</formula>
    </cfRule>
  </conditionalFormatting>
  <conditionalFormatting sqref="B128:C128">
    <cfRule type="expression" dxfId="433" priority="19">
      <formula>$A$128="nvt"</formula>
    </cfRule>
  </conditionalFormatting>
  <conditionalFormatting sqref="B17:D26">
    <cfRule type="expression" dxfId="432" priority="25">
      <formula>$A17=0</formula>
    </cfRule>
  </conditionalFormatting>
  <conditionalFormatting sqref="B77:D77 B80:C91">
    <cfRule type="expression" dxfId="431" priority="21">
      <formula>$A$77="nvt"</formula>
    </cfRule>
  </conditionalFormatting>
  <conditionalFormatting sqref="B206:D206 B209:C220">
    <cfRule type="expression" dxfId="430" priority="15">
      <formula>$A$206="nvt"</formula>
    </cfRule>
  </conditionalFormatting>
  <conditionalFormatting sqref="B168:E168">
    <cfRule type="expression" dxfId="429" priority="17">
      <formula>$A$168="nvt"</formula>
    </cfRule>
  </conditionalFormatting>
  <conditionalFormatting sqref="B144:F144">
    <cfRule type="expression" dxfId="428" priority="18">
      <formula>$A$144="nvt"</formula>
    </cfRule>
  </conditionalFormatting>
  <conditionalFormatting sqref="B186:F203 B183:C183">
    <cfRule type="expression" dxfId="427" priority="16">
      <formula>$A$183="nvt"</formula>
    </cfRule>
  </conditionalFormatting>
  <conditionalFormatting sqref="B131:I141">
    <cfRule type="expression" dxfId="426" priority="13">
      <formula>$A$128="nvt"</formula>
    </cfRule>
  </conditionalFormatting>
  <conditionalFormatting sqref="B147:I147 B148:F164 B165:I165">
    <cfRule type="expression" dxfId="425" priority="11">
      <formula>$A$144="nvt"</formula>
    </cfRule>
  </conditionalFormatting>
  <conditionalFormatting sqref="B171:I180">
    <cfRule type="expression" dxfId="424" priority="26">
      <formula>$A$168="nvt"</formula>
    </cfRule>
  </conditionalFormatting>
  <conditionalFormatting sqref="C239">
    <cfRule type="cellIs" dxfId="423" priority="24" operator="notEqual">
      <formula>"JA"</formula>
    </cfRule>
  </conditionalFormatting>
  <conditionalFormatting sqref="D235">
    <cfRule type="expression" dxfId="422" priority="14">
      <formula>C239&lt;&gt;"JA"</formula>
    </cfRule>
  </conditionalFormatting>
  <conditionalFormatting sqref="G186 G188:G203">
    <cfRule type="expression" dxfId="421" priority="7">
      <formula>$A$183="nvt"</formula>
    </cfRule>
  </conditionalFormatting>
  <conditionalFormatting sqref="G187">
    <cfRule type="expression" dxfId="420" priority="3">
      <formula>$A$144="nvt"</formula>
    </cfRule>
  </conditionalFormatting>
  <conditionalFormatting sqref="H186:I186">
    <cfRule type="expression" dxfId="419" priority="5">
      <formula>$A$144="nvt"</formula>
    </cfRule>
  </conditionalFormatting>
  <conditionalFormatting sqref="H203:I203">
    <cfRule type="expression" dxfId="418" priority="6">
      <formula>$A$183="nvt"</formula>
    </cfRule>
  </conditionalFormatting>
  <conditionalFormatting sqref="I186:J186">
    <cfRule type="expression" dxfId="417" priority="4" stopIfTrue="1">
      <formula>$A$16=0</formula>
    </cfRule>
  </conditionalFormatting>
  <conditionalFormatting sqref="J187:J202">
    <cfRule type="expression" dxfId="416"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hyperlinks>
    <hyperlink ref="D7" r:id="rId1" xr:uid="{FE81E62F-DEC7-47ED-8658-508BA57F0E9D}"/>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7"/>
  <sheetViews>
    <sheetView showGridLines="0" workbookViewId="0">
      <selection activeCell="F168" sqref="F168"/>
    </sheetView>
  </sheetViews>
  <sheetFormatPr defaultColWidth="9.109375" defaultRowHeight="15" x14ac:dyDescent="0.35"/>
  <cols>
    <col min="1" max="1" width="2.88671875" style="4" customWidth="1"/>
    <col min="2" max="2" width="29" style="14" customWidth="1"/>
    <col min="3" max="3" width="25.6640625" style="14" customWidth="1"/>
    <col min="4" max="4" width="21.44140625" style="14" customWidth="1"/>
    <col min="5" max="5" width="16" style="14" customWidth="1"/>
    <col min="6" max="6" width="20.109375" style="14" customWidth="1"/>
    <col min="7" max="7" width="19.6640625" style="14" customWidth="1"/>
    <col min="8" max="8" width="21.109375" style="14" customWidth="1"/>
    <col min="9" max="9" width="17" customWidth="1"/>
    <col min="12" max="12" width="12.44140625" bestFit="1" customWidth="1"/>
  </cols>
  <sheetData>
    <row r="1" spans="1:10" x14ac:dyDescent="0.35">
      <c r="D1" s="1"/>
      <c r="I1" s="39" t="s">
        <v>28</v>
      </c>
      <c r="J1" s="230" t="s">
        <v>191</v>
      </c>
    </row>
    <row r="2" spans="1:10" ht="18" x14ac:dyDescent="0.35">
      <c r="B2" s="23" t="s">
        <v>150</v>
      </c>
      <c r="C2" s="244"/>
      <c r="D2" s="244"/>
      <c r="E2" s="244"/>
      <c r="I2" s="40" t="s">
        <v>27</v>
      </c>
      <c r="J2" s="230" t="s">
        <v>190</v>
      </c>
    </row>
    <row r="3" spans="1:10" x14ac:dyDescent="0.35">
      <c r="B3" s="21"/>
      <c r="C3" s="22"/>
      <c r="D3" s="22"/>
      <c r="E3" s="1"/>
      <c r="I3" s="54" t="s">
        <v>29</v>
      </c>
      <c r="J3" s="230" t="s">
        <v>192</v>
      </c>
    </row>
    <row r="4" spans="1:10" x14ac:dyDescent="0.35">
      <c r="B4" s="25" t="s">
        <v>69</v>
      </c>
      <c r="C4" s="69"/>
      <c r="D4"/>
      <c r="H4" s="53"/>
    </row>
    <row r="5" spans="1:10" x14ac:dyDescent="0.35">
      <c r="B5" s="25" t="s">
        <v>86</v>
      </c>
      <c r="C5" s="70"/>
      <c r="D5"/>
      <c r="H5" s="53"/>
    </row>
    <row r="6" spans="1:10" x14ac:dyDescent="0.35">
      <c r="B6" s="25" t="s">
        <v>67</v>
      </c>
      <c r="C6" s="248"/>
      <c r="D6" s="248"/>
      <c r="F6"/>
      <c r="G6"/>
      <c r="H6"/>
    </row>
    <row r="7" spans="1:10" ht="14.4" x14ac:dyDescent="0.3">
      <c r="B7" s="25" t="s">
        <v>68</v>
      </c>
      <c r="C7" s="71"/>
      <c r="D7" s="231" t="s">
        <v>195</v>
      </c>
      <c r="E7"/>
      <c r="F7"/>
      <c r="G7"/>
      <c r="H7"/>
    </row>
    <row r="8" spans="1:10" ht="14.4" x14ac:dyDescent="0.3">
      <c r="B8" s="25"/>
      <c r="C8" s="106"/>
      <c r="D8" s="106"/>
      <c r="E8" s="106"/>
      <c r="F8"/>
      <c r="G8"/>
      <c r="H8"/>
    </row>
    <row r="9" spans="1:10" x14ac:dyDescent="0.35">
      <c r="B9" s="2"/>
      <c r="C9" s="3"/>
      <c r="D9"/>
      <c r="E9"/>
      <c r="F9"/>
      <c r="G9"/>
      <c r="H9"/>
    </row>
    <row r="10" spans="1:10" ht="9" customHeight="1" x14ac:dyDescent="0.35">
      <c r="B10" s="16"/>
      <c r="C10" s="3"/>
      <c r="D10"/>
      <c r="E10"/>
      <c r="F10"/>
      <c r="G10"/>
      <c r="H10"/>
    </row>
    <row r="11" spans="1:10" ht="57" customHeight="1" x14ac:dyDescent="0.3">
      <c r="B11" s="249" t="str">
        <f>IF(COUNTA(C2:D7)&lt;5,"Vul eerst hierboven alle informatie over de projectpartner in.",IF(Projectinformatie!B26="","Er is voor het project nog geen optie gekozen voor het begroten en verantwoorden van de kosten. Kies de optie op tabblad 'Projectinformatie' onder de werkpakketten.",VLOOKUP(Projectinformatie!B26,Hulpblad!R:S,2,FALSE)))</f>
        <v>Vul eerst hierboven alle informatie over de projectpartner in.</v>
      </c>
      <c r="C11" s="249"/>
      <c r="D11" s="249"/>
      <c r="E11" s="249"/>
      <c r="F11" s="249"/>
      <c r="G11" s="249"/>
      <c r="H11" s="249"/>
      <c r="I11" s="249"/>
    </row>
    <row r="12" spans="1:10" ht="15" customHeight="1" thickBot="1" x14ac:dyDescent="0.35">
      <c r="B12" s="29"/>
      <c r="C12" s="29"/>
      <c r="D12" s="29"/>
      <c r="E12" s="29"/>
      <c r="F12" s="29"/>
      <c r="G12" s="29"/>
      <c r="H12" s="29"/>
      <c r="I12" s="29"/>
    </row>
    <row r="13" spans="1:10" ht="6.75" customHeight="1" thickTop="1" x14ac:dyDescent="0.3">
      <c r="B13" s="66"/>
      <c r="C13" s="66"/>
      <c r="D13" s="66"/>
      <c r="E13" s="66"/>
      <c r="F13" s="66"/>
      <c r="G13" s="66"/>
      <c r="H13" s="64"/>
      <c r="I13" s="64"/>
    </row>
    <row r="14" spans="1:10" ht="42.75" customHeight="1" x14ac:dyDescent="0.3">
      <c r="B14" s="246" t="s">
        <v>100</v>
      </c>
      <c r="C14" s="246"/>
      <c r="D14" s="246"/>
      <c r="E14" s="246"/>
      <c r="F14" s="246"/>
      <c r="G14" s="246"/>
      <c r="H14" s="246"/>
      <c r="I14" s="64"/>
    </row>
    <row r="15" spans="1:10" ht="9.75" customHeight="1" thickBot="1" x14ac:dyDescent="0.4">
      <c r="B15" s="67"/>
      <c r="C15" s="68"/>
      <c r="D15" s="64"/>
      <c r="E15" s="64"/>
      <c r="F15" s="64"/>
      <c r="G15" s="64"/>
      <c r="H15" s="64"/>
      <c r="I15" s="64"/>
    </row>
    <row r="16" spans="1:10" ht="18" x14ac:dyDescent="0.35">
      <c r="A16" s="116">
        <f>IF(OR(COUNTA(C2:D8)&lt;5,Projectinformatie!B26=""),0,1)</f>
        <v>0</v>
      </c>
      <c r="B16" s="45" t="s">
        <v>47</v>
      </c>
      <c r="C16" s="46"/>
      <c r="D16" s="47" t="s">
        <v>0</v>
      </c>
      <c r="E16" s="64"/>
      <c r="F16" s="45" t="s">
        <v>2</v>
      </c>
      <c r="G16" s="46"/>
      <c r="H16" s="47" t="s">
        <v>0</v>
      </c>
      <c r="I16" s="64"/>
    </row>
    <row r="17" spans="1:12" ht="15.6" x14ac:dyDescent="0.3">
      <c r="A17" s="116" t="str">
        <f>IFERROR(HLOOKUP(VLOOKUP(Projectinformatie!$B$26,Keuzeopties[#All],3,FALSE)&amp;IF($C$6="Kennisinstelling","K",""),Keuze_Kostensoort[#All],2,FALSE),0)</f>
        <v>Loonkosten plus vast % (44,2% + 15%)</v>
      </c>
      <c r="B17" s="117" t="str">
        <f>Hulpblad!G2</f>
        <v>Loonkosten plus vast % (44,2% + 15%)</v>
      </c>
      <c r="C17" s="48"/>
      <c r="D17" s="123">
        <f>IF(A17=0,0,SUM($G$37:$G$51))</f>
        <v>0</v>
      </c>
      <c r="E17" s="64"/>
      <c r="F17" s="117" t="str">
        <f>Hulpblad!V2</f>
        <v xml:space="preserve"> </v>
      </c>
      <c r="G17" s="48"/>
      <c r="H17" s="123"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4"/>
    </row>
    <row r="18" spans="1:12" ht="15.6" x14ac:dyDescent="0.3">
      <c r="A18" s="116">
        <f>IFERROR(HLOOKUP(VLOOKUP(Projectinformatie!$B$26,Keuzeopties[#All],3,FALSE)&amp;IF($C$6="Kennisinstelling","K",""),Keuze_Kostensoort[#All],3,FALSE),0)</f>
        <v>0</v>
      </c>
      <c r="B18" s="117" t="str">
        <f>Hulpblad!G3</f>
        <v>Loonkosten plus vast % (44,2%)</v>
      </c>
      <c r="C18" s="48"/>
      <c r="D18" s="123">
        <f>IF(A18=0,0,SUM($G$59:$G$73))</f>
        <v>0</v>
      </c>
      <c r="E18" s="64"/>
      <c r="F18" s="117" t="str">
        <f>Hulpblad!V3</f>
        <v xml:space="preserve"> </v>
      </c>
      <c r="G18" s="48"/>
      <c r="H18" s="123" t="str">
        <f t="shared" si="0"/>
        <v/>
      </c>
      <c r="I18" s="64"/>
    </row>
    <row r="19" spans="1:12" ht="15.6" x14ac:dyDescent="0.3">
      <c r="A19" s="116">
        <f>IFERROR(HLOOKUP(VLOOKUP(Projectinformatie!$B$26,Keuzeopties[#All],3,FALSE)&amp;IF($C$6="Kennisinstelling","K",""),Keuze_Kostensoort[#All],4,FALSE),0)</f>
        <v>0</v>
      </c>
      <c r="B19" s="117" t="str">
        <f>Hulpblad!G4</f>
        <v>Forfait van 23% voor loonkosten en eigen arbeid</v>
      </c>
      <c r="C19" s="48"/>
      <c r="D19" s="123">
        <f>IF(A19=0,0,SUM($C$81:$C$90))</f>
        <v>0</v>
      </c>
      <c r="E19" s="64"/>
      <c r="F19" s="117" t="str">
        <f>Hulpblad!V4</f>
        <v xml:space="preserve"> </v>
      </c>
      <c r="G19" s="48"/>
      <c r="H19" s="123" t="str">
        <f t="shared" si="0"/>
        <v/>
      </c>
      <c r="I19" s="64"/>
    </row>
    <row r="20" spans="1:12" ht="15.6" x14ac:dyDescent="0.3">
      <c r="A20" s="116" t="str">
        <f>IFERROR(HLOOKUP(VLOOKUP(Projectinformatie!$B$26,Keuzeopties[#All],3,FALSE)&amp;IF($C$6="Kennisinstelling","K",""),Keuze_Kostensoort[#All],5,FALSE),0)</f>
        <v>Vast uurtarief eigen arbeid - € 50</v>
      </c>
      <c r="B20" s="117" t="str">
        <f>Hulpblad!G5</f>
        <v>Vast uurtarief eigen arbeid - € 50</v>
      </c>
      <c r="C20" s="48"/>
      <c r="D20" s="123">
        <f>IF(A20=0,0,SUM($E$98:$E$107))</f>
        <v>0</v>
      </c>
      <c r="E20" s="64"/>
      <c r="F20" s="117" t="str">
        <f>Hulpblad!V5</f>
        <v xml:space="preserve"> </v>
      </c>
      <c r="G20" s="48"/>
      <c r="H20" s="123" t="str">
        <f t="shared" si="0"/>
        <v/>
      </c>
      <c r="I20" s="64"/>
    </row>
    <row r="21" spans="1:12" ht="15.6" x14ac:dyDescent="0.3">
      <c r="A21" s="116">
        <f>IFERROR(HLOOKUP(VLOOKUP(Projectinformatie!$B$26,Keuzeopties[#All],3,FALSE)&amp;IF($C$6="Kennisinstelling","K",""),Keuze_Kostensoort[#All],6,FALSE),0)</f>
        <v>0</v>
      </c>
      <c r="B21" s="117" t="str">
        <f>Hulpblad!G6</f>
        <v>Vast uurtarief eigen arbeid - € 43</v>
      </c>
      <c r="C21" s="48"/>
      <c r="D21" s="123">
        <f>IF(A21=0,0,SUM($E$115:$E$124))</f>
        <v>0</v>
      </c>
      <c r="E21" s="64"/>
      <c r="F21" s="117" t="str">
        <f>Hulpblad!V6</f>
        <v xml:space="preserve"> </v>
      </c>
      <c r="G21" s="48"/>
      <c r="H21" s="123" t="str">
        <f t="shared" si="0"/>
        <v/>
      </c>
      <c r="I21" s="64"/>
    </row>
    <row r="22" spans="1:12" ht="15.6" x14ac:dyDescent="0.3">
      <c r="A22" s="116">
        <f>IFERROR(HLOOKUP(VLOOKUP(Projectinformatie!$B$26,Keuzeopties[#All],3,FALSE)&amp;IF($C$6="Kennisinstelling","K",""),Keuze_Kostensoort[#All],7,FALSE),0)</f>
        <v>0</v>
      </c>
      <c r="B22" s="117" t="str">
        <f>Hulpblad!G7</f>
        <v>IKS voor kennisinstellingen</v>
      </c>
      <c r="C22" s="48"/>
      <c r="D22" s="123">
        <f>IF(A22=0,0,SUM($E$132:$E$140))</f>
        <v>0</v>
      </c>
      <c r="E22" s="64"/>
      <c r="F22" s="117" t="str">
        <f>Hulpblad!V7</f>
        <v xml:space="preserve"> </v>
      </c>
      <c r="G22" s="48"/>
      <c r="H22" s="123" t="str">
        <f t="shared" si="0"/>
        <v/>
      </c>
      <c r="I22" s="64"/>
      <c r="L22" s="9"/>
    </row>
    <row r="23" spans="1:12" ht="15.6" x14ac:dyDescent="0.3">
      <c r="A23" s="116" t="str">
        <f>IFERROR(HLOOKUP(VLOOKUP(Projectinformatie!$B$26,Keuzeopties[#All],3,FALSE)&amp;IF($C$6="Kennisinstelling","K",""),Keuze_Kostensoort[#All],8,FALSE),0)</f>
        <v>Bijdragen in natura (niet subsidiabel bij openstelling EIP)</v>
      </c>
      <c r="B23" s="117" t="str">
        <f>Hulpblad!G8</f>
        <v>Bijdragen in natura (niet subsidiabel bij openstelling EIP)</v>
      </c>
      <c r="C23" s="48"/>
      <c r="D23" s="123">
        <f>IF(A23=0,0,SUM($E$148:$E$164))</f>
        <v>0</v>
      </c>
      <c r="E23" s="64"/>
      <c r="F23" s="117" t="str">
        <f>Hulpblad!V8</f>
        <v xml:space="preserve"> </v>
      </c>
      <c r="G23" s="48"/>
      <c r="H23" s="123" t="str">
        <f t="shared" si="0"/>
        <v/>
      </c>
      <c r="I23" s="64"/>
    </row>
    <row r="24" spans="1:12" ht="15.6" x14ac:dyDescent="0.3">
      <c r="A24" s="116" t="str">
        <f>IFERROR(HLOOKUP(VLOOKUP(Projectinformatie!$B$26,Keuzeopties[#All],3,FALSE)&amp;IF(C15="Kennisinstelling","K",""),Keuze_Kostensoort[#All],9,FALSE),0)</f>
        <v>Afschrijvingskosten  (niet subsidiabel bij openstelling EIP)</v>
      </c>
      <c r="B24" s="118" t="str">
        <f>Hulpblad!G9</f>
        <v>Afschrijvingskosten  (niet subsidiabel bij openstelling EIP)</v>
      </c>
      <c r="C24" s="115"/>
      <c r="D24" s="123">
        <f>IF(A24=0,0,SUM($I$172:$I$179))</f>
        <v>0</v>
      </c>
      <c r="E24" s="64"/>
      <c r="F24" s="121" t="str">
        <f>Hulpblad!V9</f>
        <v xml:space="preserve"> </v>
      </c>
      <c r="G24" s="110"/>
      <c r="H24" s="123" t="str">
        <f t="shared" si="0"/>
        <v/>
      </c>
      <c r="I24" s="64"/>
    </row>
    <row r="25" spans="1:12" ht="15.6" x14ac:dyDescent="0.3">
      <c r="A25" s="116" t="str">
        <f>IFERROR(HLOOKUP(VLOOKUP(Projectinformatie!$B$26,Keuzeopties[#All],3,FALSE)&amp;IF(C16="Kennisinstelling","K",""),Keuze_Kostensoort[#All],10,FALSE),0)</f>
        <v>Andere kosten</v>
      </c>
      <c r="B25" s="119" t="str">
        <f>Hulpblad!G10</f>
        <v>Andere kosten</v>
      </c>
      <c r="C25" s="49"/>
      <c r="D25" s="123">
        <f>IF(A25=0,0,SUM($F$187:$F$202))</f>
        <v>0</v>
      </c>
      <c r="E25" s="64"/>
      <c r="F25" s="119" t="str">
        <f>Hulpblad!V10</f>
        <v xml:space="preserve"> </v>
      </c>
      <c r="G25" s="49"/>
      <c r="H25" s="123" t="str">
        <f t="shared" si="0"/>
        <v/>
      </c>
      <c r="I25" s="64"/>
    </row>
    <row r="26" spans="1:12" ht="16.2" thickBot="1" x14ac:dyDescent="0.35">
      <c r="A26" s="116">
        <f>IFERROR(HLOOKUP(VLOOKUP(Projectinformatie!$B$26,Keuzeopties[#All],3,FALSE)&amp;IF(C17="Kennisinstelling","K",""),Keuze_Kostensoort[#All],11,FALSE),0)</f>
        <v>0</v>
      </c>
      <c r="B26" s="120" t="str">
        <f>Hulpblad!G11</f>
        <v>Forfait 40% voor overige kosten</v>
      </c>
      <c r="C26" s="50"/>
      <c r="D26" s="124">
        <f>IF(A26=0,0,SUM($C$210:$C$219))</f>
        <v>0</v>
      </c>
      <c r="E26" s="64"/>
      <c r="F26" s="122" t="str">
        <f>Hulpblad!V11</f>
        <v xml:space="preserve"> </v>
      </c>
      <c r="G26" s="50"/>
      <c r="H26" s="124" t="str">
        <f t="shared" si="0"/>
        <v/>
      </c>
      <c r="I26" s="64"/>
    </row>
    <row r="27" spans="1:12" ht="19.2" thickTop="1" thickBot="1" x14ac:dyDescent="0.4">
      <c r="B27" s="51" t="s">
        <v>79</v>
      </c>
      <c r="C27" s="52"/>
      <c r="D27" s="125">
        <f>SUM(D17:D26)</f>
        <v>0</v>
      </c>
      <c r="E27" s="64"/>
      <c r="F27" s="51" t="s">
        <v>79</v>
      </c>
      <c r="G27" s="52"/>
      <c r="H27" s="125">
        <f>SUM(H17:H26)</f>
        <v>0</v>
      </c>
      <c r="I27" s="64"/>
    </row>
    <row r="28" spans="1:12" ht="9" customHeight="1" x14ac:dyDescent="0.35">
      <c r="B28" s="61"/>
      <c r="C28" s="62"/>
      <c r="D28" s="63"/>
      <c r="E28" s="64"/>
      <c r="F28" s="61"/>
      <c r="G28" s="62"/>
      <c r="H28" s="63"/>
      <c r="I28" s="64"/>
    </row>
    <row r="29" spans="1:12" ht="49.5" customHeight="1" thickBot="1" x14ac:dyDescent="0.35">
      <c r="B29" s="65" t="s">
        <v>84</v>
      </c>
      <c r="C29" s="247" t="str">
        <f>IF(D27=H27,IF(C239&lt;&gt;"Ja","Let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47"/>
      <c r="E29" s="247"/>
      <c r="F29" s="247"/>
      <c r="G29" s="247"/>
      <c r="H29" s="247"/>
      <c r="I29" s="113"/>
    </row>
    <row r="30" spans="1:12" ht="13.5" customHeight="1" thickTop="1" x14ac:dyDescent="0.3">
      <c r="B30" s="31"/>
      <c r="C30" s="31"/>
      <c r="D30" s="31"/>
      <c r="E30" s="31"/>
      <c r="F30" s="31"/>
      <c r="G30" s="31"/>
      <c r="H30" s="31"/>
    </row>
    <row r="31" spans="1:12" ht="25.5" customHeight="1" x14ac:dyDescent="0.3">
      <c r="B31" s="250" t="s">
        <v>85</v>
      </c>
      <c r="C31" s="250"/>
      <c r="D31" s="250"/>
      <c r="E31" s="250"/>
      <c r="F31" s="250"/>
      <c r="G31" s="250"/>
      <c r="H31" s="250"/>
    </row>
    <row r="32" spans="1:12" ht="18" x14ac:dyDescent="0.35">
      <c r="B32" s="26"/>
      <c r="C32" s="27"/>
      <c r="D32" s="28"/>
      <c r="E32"/>
      <c r="F32" s="26"/>
      <c r="G32" s="27"/>
      <c r="H32" s="28"/>
    </row>
    <row r="33" spans="1:9" ht="22.2" x14ac:dyDescent="0.45">
      <c r="A33" s="116" t="str">
        <f>IF($A$16=0,"",IF(COUNTIFS($A$17:$A$26,B33)=1,1,"nvt"))</f>
        <v/>
      </c>
      <c r="B33" s="126" t="str">
        <f>B17</f>
        <v>Loonkosten plus vast % (44,2% + 15%)</v>
      </c>
      <c r="C33" s="36"/>
      <c r="D33"/>
      <c r="E33"/>
      <c r="F33"/>
      <c r="G33"/>
      <c r="H33"/>
    </row>
    <row r="34" spans="1:9" ht="15" customHeight="1" x14ac:dyDescent="0.3">
      <c r="B34" s="245" t="str">
        <f>IF(A33="nvt",VLOOKUP(A33,Alle_Kostensoorten[],2,FALSE),VLOOKUP(B33,Alle_Kostensoorten[],2,FALSE))</f>
        <v>Toelichting: Zie voor berekening tabblad 'Instructie'</v>
      </c>
      <c r="C34" s="245"/>
      <c r="D34" s="245"/>
      <c r="E34" s="245"/>
      <c r="F34" s="245"/>
      <c r="G34" s="245"/>
      <c r="H34"/>
    </row>
    <row r="35" spans="1:9" ht="11.25" customHeight="1" x14ac:dyDescent="0.35">
      <c r="B35" s="2"/>
      <c r="C35" s="3"/>
      <c r="D35"/>
      <c r="E35"/>
      <c r="F35"/>
      <c r="G35"/>
      <c r="H35"/>
    </row>
    <row r="36" spans="1:9" ht="31.5" customHeight="1" thickBot="1" x14ac:dyDescent="0.4">
      <c r="B36" s="155" t="s">
        <v>2</v>
      </c>
      <c r="C36" s="109" t="s">
        <v>91</v>
      </c>
      <c r="D36" s="109" t="s">
        <v>139</v>
      </c>
      <c r="E36" s="109" t="s">
        <v>145</v>
      </c>
      <c r="F36" s="109" t="s">
        <v>141</v>
      </c>
      <c r="G36" s="154" t="s">
        <v>0</v>
      </c>
      <c r="H36"/>
      <c r="I36" s="9"/>
    </row>
    <row r="37" spans="1:9" ht="15.75" customHeight="1" thickTop="1" x14ac:dyDescent="0.35">
      <c r="B37" s="196"/>
      <c r="C37" s="181"/>
      <c r="D37" s="208"/>
      <c r="E37" s="182"/>
      <c r="F37" s="184"/>
      <c r="G37" s="156">
        <f>IF($A$33=1,$F37*$E37,0)</f>
        <v>0</v>
      </c>
      <c r="H37"/>
    </row>
    <row r="38" spans="1:9" ht="15.75" customHeight="1" x14ac:dyDescent="0.35">
      <c r="B38" s="168"/>
      <c r="C38" s="85"/>
      <c r="D38" s="209"/>
      <c r="E38" s="163"/>
      <c r="F38" s="161"/>
      <c r="G38" s="157">
        <f t="shared" ref="G38:G51" si="1">IF($A$33=1,$F38*$E38,0)</f>
        <v>0</v>
      </c>
      <c r="H38"/>
    </row>
    <row r="39" spans="1:9" ht="15.75" customHeight="1" x14ac:dyDescent="0.35">
      <c r="B39" s="168"/>
      <c r="C39" s="85"/>
      <c r="D39" s="209"/>
      <c r="E39" s="163"/>
      <c r="F39" s="161"/>
      <c r="G39" s="157">
        <f t="shared" si="1"/>
        <v>0</v>
      </c>
      <c r="H39"/>
    </row>
    <row r="40" spans="1:9" ht="15.75" customHeight="1" x14ac:dyDescent="0.35">
      <c r="B40" s="168"/>
      <c r="C40" s="85"/>
      <c r="D40" s="209"/>
      <c r="E40" s="163"/>
      <c r="F40" s="161"/>
      <c r="G40" s="157">
        <f t="shared" si="1"/>
        <v>0</v>
      </c>
      <c r="H40"/>
    </row>
    <row r="41" spans="1:9" ht="15.75" customHeight="1" x14ac:dyDescent="0.35">
      <c r="B41" s="168"/>
      <c r="C41" s="85"/>
      <c r="D41" s="209"/>
      <c r="E41" s="163"/>
      <c r="F41" s="161"/>
      <c r="G41" s="157">
        <f t="shared" si="1"/>
        <v>0</v>
      </c>
      <c r="H41"/>
    </row>
    <row r="42" spans="1:9" ht="15.75" customHeight="1" x14ac:dyDescent="0.35">
      <c r="B42" s="168"/>
      <c r="C42" s="85"/>
      <c r="D42" s="209"/>
      <c r="E42" s="163"/>
      <c r="F42" s="161"/>
      <c r="G42" s="157">
        <f t="shared" si="1"/>
        <v>0</v>
      </c>
      <c r="H42"/>
    </row>
    <row r="43" spans="1:9" ht="15.75" customHeight="1" x14ac:dyDescent="0.35">
      <c r="B43" s="168"/>
      <c r="C43" s="85"/>
      <c r="D43" s="209"/>
      <c r="E43" s="163"/>
      <c r="F43" s="161"/>
      <c r="G43" s="157">
        <f t="shared" si="1"/>
        <v>0</v>
      </c>
      <c r="H43"/>
    </row>
    <row r="44" spans="1:9" ht="15.75" customHeight="1" x14ac:dyDescent="0.35">
      <c r="B44" s="168"/>
      <c r="C44" s="85"/>
      <c r="D44" s="209"/>
      <c r="E44" s="163"/>
      <c r="F44" s="161"/>
      <c r="G44" s="157">
        <f t="shared" si="1"/>
        <v>0</v>
      </c>
      <c r="H44"/>
    </row>
    <row r="45" spans="1:9" ht="15.75" customHeight="1" x14ac:dyDescent="0.35">
      <c r="B45" s="168"/>
      <c r="C45" s="85"/>
      <c r="D45" s="209"/>
      <c r="E45" s="163"/>
      <c r="F45" s="161"/>
      <c r="G45" s="157">
        <f t="shared" si="1"/>
        <v>0</v>
      </c>
      <c r="H45"/>
    </row>
    <row r="46" spans="1:9" ht="15.75" customHeight="1" x14ac:dyDescent="0.35">
      <c r="B46" s="168"/>
      <c r="C46" s="85"/>
      <c r="D46" s="209"/>
      <c r="E46" s="163"/>
      <c r="F46" s="161"/>
      <c r="G46" s="157">
        <f t="shared" si="1"/>
        <v>0</v>
      </c>
      <c r="H46"/>
    </row>
    <row r="47" spans="1:9" ht="15.75" customHeight="1" x14ac:dyDescent="0.35">
      <c r="B47" s="168"/>
      <c r="C47" s="85"/>
      <c r="D47" s="209"/>
      <c r="E47" s="163"/>
      <c r="F47" s="161"/>
      <c r="G47" s="157">
        <f t="shared" si="1"/>
        <v>0</v>
      </c>
      <c r="H47"/>
    </row>
    <row r="48" spans="1:9" ht="15.75" customHeight="1" x14ac:dyDescent="0.35">
      <c r="B48" s="168"/>
      <c r="C48" s="85"/>
      <c r="D48" s="209"/>
      <c r="E48" s="163"/>
      <c r="F48" s="161"/>
      <c r="G48" s="157">
        <f t="shared" si="1"/>
        <v>0</v>
      </c>
      <c r="H48"/>
    </row>
    <row r="49" spans="1:8" ht="15.75" customHeight="1" x14ac:dyDescent="0.35">
      <c r="B49" s="168"/>
      <c r="C49" s="85"/>
      <c r="D49" s="209"/>
      <c r="E49" s="163"/>
      <c r="F49" s="161"/>
      <c r="G49" s="157">
        <f t="shared" si="1"/>
        <v>0</v>
      </c>
      <c r="H49"/>
    </row>
    <row r="50" spans="1:8" ht="15.75" customHeight="1" x14ac:dyDescent="0.35">
      <c r="B50" s="168"/>
      <c r="C50" s="85"/>
      <c r="D50" s="209"/>
      <c r="E50" s="163"/>
      <c r="F50" s="161"/>
      <c r="G50" s="157">
        <f t="shared" si="1"/>
        <v>0</v>
      </c>
      <c r="H50"/>
    </row>
    <row r="51" spans="1:8" ht="15.75" customHeight="1" thickBot="1" x14ac:dyDescent="0.4">
      <c r="B51" s="72"/>
      <c r="C51" s="73"/>
      <c r="D51" s="210"/>
      <c r="E51" s="75"/>
      <c r="F51" s="114"/>
      <c r="G51" s="128">
        <f t="shared" si="1"/>
        <v>0</v>
      </c>
      <c r="H51"/>
    </row>
    <row r="52" spans="1:8" ht="15.6" thickTop="1" x14ac:dyDescent="0.35">
      <c r="B52" s="57" t="s">
        <v>79</v>
      </c>
      <c r="C52" s="57"/>
      <c r="D52" s="57"/>
      <c r="E52" s="57"/>
      <c r="F52" s="172"/>
      <c r="G52" s="134">
        <f>SUM(G37:G51)</f>
        <v>0</v>
      </c>
      <c r="H52" s="7"/>
    </row>
    <row r="53" spans="1:8" x14ac:dyDescent="0.35">
      <c r="B53" s="1"/>
      <c r="C53" s="1"/>
      <c r="D53" s="1"/>
      <c r="E53" s="1"/>
      <c r="F53" s="6"/>
      <c r="G53" s="7"/>
      <c r="H53"/>
    </row>
    <row r="54" spans="1:8" x14ac:dyDescent="0.35">
      <c r="B54" s="1"/>
      <c r="C54" s="1"/>
      <c r="D54" s="1"/>
      <c r="E54" s="1"/>
      <c r="F54" s="6"/>
      <c r="G54" s="7"/>
      <c r="H54"/>
    </row>
    <row r="55" spans="1:8" ht="22.2" x14ac:dyDescent="0.45">
      <c r="A55" s="116" t="str">
        <f>IF($A$16=0,"",IF(COUNTIFS($A$17:$A$26,B55)=1,1,"nvt"))</f>
        <v/>
      </c>
      <c r="B55" s="126" t="str">
        <f>B18</f>
        <v>Loonkosten plus vast % (44,2%)</v>
      </c>
      <c r="C55" s="36"/>
      <c r="D55" s="1"/>
      <c r="E55" s="1"/>
      <c r="F55" s="6"/>
      <c r="G55" s="7"/>
      <c r="H55"/>
    </row>
    <row r="56" spans="1:8" ht="15" customHeight="1" x14ac:dyDescent="0.3">
      <c r="B56" s="245" t="str">
        <f>IF(A55="nvt",VLOOKUP(A55,Alle_Kostensoorten[],2,FALSE),VLOOKUP(B55,Alle_Kostensoorten[],2,FALSE))</f>
        <v>Toelichting: Zie voor berekening tabblad 'Instructie'</v>
      </c>
      <c r="C56" s="245"/>
      <c r="D56" s="245"/>
      <c r="E56" s="245"/>
      <c r="F56" s="245"/>
      <c r="G56" s="245"/>
      <c r="H56"/>
    </row>
    <row r="57" spans="1:8" ht="9" customHeight="1" x14ac:dyDescent="0.35">
      <c r="B57" s="1"/>
      <c r="C57" s="1"/>
      <c r="D57" s="1"/>
      <c r="E57" s="1"/>
      <c r="F57" s="6"/>
      <c r="G57" s="7"/>
      <c r="H57"/>
    </row>
    <row r="58" spans="1:8" ht="15.6" thickBot="1" x14ac:dyDescent="0.4">
      <c r="B58" s="155" t="s">
        <v>2</v>
      </c>
      <c r="C58" s="109" t="s">
        <v>91</v>
      </c>
      <c r="D58" s="109" t="s">
        <v>139</v>
      </c>
      <c r="E58" s="109" t="s">
        <v>140</v>
      </c>
      <c r="F58" s="109" t="s">
        <v>141</v>
      </c>
      <c r="G58" s="154" t="s">
        <v>0</v>
      </c>
      <c r="H58"/>
    </row>
    <row r="59" spans="1:8" ht="15.75" customHeight="1" thickTop="1" x14ac:dyDescent="0.35">
      <c r="B59" s="180"/>
      <c r="C59" s="181"/>
      <c r="D59" s="208"/>
      <c r="E59" s="182"/>
      <c r="F59" s="184"/>
      <c r="G59" s="156">
        <f>IF($A$55=1,$F59*$E59,0)</f>
        <v>0</v>
      </c>
      <c r="H59"/>
    </row>
    <row r="60" spans="1:8" ht="15.75" customHeight="1" x14ac:dyDescent="0.35">
      <c r="B60" s="158"/>
      <c r="C60" s="85"/>
      <c r="D60" s="209"/>
      <c r="E60" s="163"/>
      <c r="F60" s="161"/>
      <c r="G60" s="157">
        <f t="shared" ref="G60:G73" si="2">IF($A$55=1,$F60*55,0)</f>
        <v>0</v>
      </c>
      <c r="H60"/>
    </row>
    <row r="61" spans="1:8" ht="15.75" customHeight="1" x14ac:dyDescent="0.35">
      <c r="B61" s="158"/>
      <c r="C61" s="85"/>
      <c r="D61" s="209"/>
      <c r="E61" s="163"/>
      <c r="F61" s="161"/>
      <c r="G61" s="157">
        <f t="shared" si="2"/>
        <v>0</v>
      </c>
      <c r="H61"/>
    </row>
    <row r="62" spans="1:8" ht="15.75" customHeight="1" x14ac:dyDescent="0.35">
      <c r="B62" s="158"/>
      <c r="C62" s="85"/>
      <c r="D62" s="209"/>
      <c r="E62" s="163"/>
      <c r="F62" s="161"/>
      <c r="G62" s="157">
        <f t="shared" si="2"/>
        <v>0</v>
      </c>
      <c r="H62"/>
    </row>
    <row r="63" spans="1:8" ht="15.75" customHeight="1" x14ac:dyDescent="0.35">
      <c r="B63" s="158"/>
      <c r="C63" s="85"/>
      <c r="D63" s="209"/>
      <c r="E63" s="163"/>
      <c r="F63" s="161"/>
      <c r="G63" s="157">
        <f t="shared" si="2"/>
        <v>0</v>
      </c>
      <c r="H63"/>
    </row>
    <row r="64" spans="1:8" ht="15.75" customHeight="1" x14ac:dyDescent="0.35">
      <c r="B64" s="158"/>
      <c r="C64" s="85"/>
      <c r="D64" s="209"/>
      <c r="E64" s="163"/>
      <c r="F64" s="161"/>
      <c r="G64" s="157">
        <f t="shared" si="2"/>
        <v>0</v>
      </c>
      <c r="H64"/>
    </row>
    <row r="65" spans="1:8" ht="15.75" customHeight="1" x14ac:dyDescent="0.35">
      <c r="B65" s="158"/>
      <c r="C65" s="85"/>
      <c r="D65" s="209"/>
      <c r="E65" s="163"/>
      <c r="F65" s="161"/>
      <c r="G65" s="157">
        <f t="shared" si="2"/>
        <v>0</v>
      </c>
      <c r="H65"/>
    </row>
    <row r="66" spans="1:8" ht="15.75" customHeight="1" x14ac:dyDescent="0.35">
      <c r="B66" s="158"/>
      <c r="C66" s="85"/>
      <c r="D66" s="209"/>
      <c r="E66" s="163"/>
      <c r="F66" s="161"/>
      <c r="G66" s="157">
        <f t="shared" si="2"/>
        <v>0</v>
      </c>
      <c r="H66"/>
    </row>
    <row r="67" spans="1:8" ht="15.75" customHeight="1" x14ac:dyDescent="0.35">
      <c r="B67" s="158"/>
      <c r="C67" s="85"/>
      <c r="D67" s="209"/>
      <c r="E67" s="163"/>
      <c r="F67" s="161"/>
      <c r="G67" s="157">
        <f t="shared" si="2"/>
        <v>0</v>
      </c>
      <c r="H67"/>
    </row>
    <row r="68" spans="1:8" ht="15.75" customHeight="1" x14ac:dyDescent="0.35">
      <c r="B68" s="158"/>
      <c r="C68" s="85"/>
      <c r="D68" s="209"/>
      <c r="E68" s="163"/>
      <c r="F68" s="161"/>
      <c r="G68" s="157">
        <f t="shared" si="2"/>
        <v>0</v>
      </c>
      <c r="H68"/>
    </row>
    <row r="69" spans="1:8" ht="15.75" customHeight="1" x14ac:dyDescent="0.35">
      <c r="B69" s="158"/>
      <c r="C69" s="85"/>
      <c r="D69" s="209"/>
      <c r="E69" s="163"/>
      <c r="F69" s="161"/>
      <c r="G69" s="157">
        <f t="shared" si="2"/>
        <v>0</v>
      </c>
      <c r="H69"/>
    </row>
    <row r="70" spans="1:8" ht="15.75" customHeight="1" x14ac:dyDescent="0.35">
      <c r="B70" s="158"/>
      <c r="C70" s="85"/>
      <c r="D70" s="209"/>
      <c r="E70" s="163"/>
      <c r="F70" s="161"/>
      <c r="G70" s="157">
        <f t="shared" si="2"/>
        <v>0</v>
      </c>
      <c r="H70"/>
    </row>
    <row r="71" spans="1:8" ht="15.75" customHeight="1" x14ac:dyDescent="0.35">
      <c r="B71" s="158"/>
      <c r="C71" s="85"/>
      <c r="D71" s="209"/>
      <c r="E71" s="163"/>
      <c r="F71" s="161"/>
      <c r="G71" s="157">
        <f t="shared" si="2"/>
        <v>0</v>
      </c>
      <c r="H71"/>
    </row>
    <row r="72" spans="1:8" ht="15.75" customHeight="1" x14ac:dyDescent="0.35">
      <c r="B72" s="158"/>
      <c r="C72" s="85"/>
      <c r="D72" s="209"/>
      <c r="E72" s="163"/>
      <c r="F72" s="161"/>
      <c r="G72" s="157">
        <f t="shared" si="2"/>
        <v>0</v>
      </c>
      <c r="H72"/>
    </row>
    <row r="73" spans="1:8" ht="15.75" customHeight="1" thickBot="1" x14ac:dyDescent="0.4">
      <c r="B73" s="74"/>
      <c r="C73" s="166"/>
      <c r="D73" s="212"/>
      <c r="E73" s="211"/>
      <c r="F73" s="167"/>
      <c r="G73" s="128">
        <f t="shared" si="2"/>
        <v>0</v>
      </c>
      <c r="H73"/>
    </row>
    <row r="74" spans="1:8" ht="15.6" thickTop="1" x14ac:dyDescent="0.35">
      <c r="B74" s="57" t="s">
        <v>79</v>
      </c>
      <c r="C74" s="57"/>
      <c r="D74" s="213"/>
      <c r="E74" s="57"/>
      <c r="F74" s="172"/>
      <c r="G74" s="134">
        <f>SUM(G59:G73)</f>
        <v>0</v>
      </c>
      <c r="H74"/>
    </row>
    <row r="75" spans="1:8" x14ac:dyDescent="0.35">
      <c r="B75" s="5"/>
      <c r="C75" s="5"/>
      <c r="D75" s="5"/>
      <c r="E75" s="15"/>
      <c r="F75" s="15"/>
      <c r="G75" s="15"/>
      <c r="H75"/>
    </row>
    <row r="76" spans="1:8" x14ac:dyDescent="0.35">
      <c r="B76" s="1"/>
      <c r="C76" s="1"/>
      <c r="D76" s="1"/>
      <c r="E76" s="1"/>
      <c r="F76" s="6"/>
      <c r="G76" s="7"/>
      <c r="H76"/>
    </row>
    <row r="77" spans="1:8" ht="22.2" x14ac:dyDescent="0.45">
      <c r="A77" s="116" t="str">
        <f>IF($A$16=0,"",IF(COUNTIFS($A$17:$A$26,B77)=1,1,"nvt"))</f>
        <v/>
      </c>
      <c r="B77" s="126" t="str">
        <f>B19</f>
        <v>Forfait van 23% voor loonkosten en eigen arbeid</v>
      </c>
      <c r="C77" s="36"/>
      <c r="D77" s="36"/>
      <c r="E77" s="1"/>
      <c r="F77" s="6"/>
      <c r="G77" s="7"/>
      <c r="H77"/>
    </row>
    <row r="78" spans="1:8" ht="15" customHeight="1" x14ac:dyDescent="0.3">
      <c r="B78" s="245" t="e">
        <f>IF(A77=1,VLOOKUP(B77,Alle_Kostensoorten[],2,FALSE),VLOOKUP(A77,Alle_Kostensoorten[],2,FALSE))</f>
        <v>#N/A</v>
      </c>
      <c r="C78" s="245"/>
      <c r="D78" s="245"/>
      <c r="E78" s="245"/>
      <c r="F78" s="245"/>
      <c r="G78" s="245"/>
      <c r="H78"/>
    </row>
    <row r="79" spans="1:8" ht="11.25" customHeight="1" x14ac:dyDescent="0.35">
      <c r="B79" s="1"/>
      <c r="C79" s="1"/>
      <c r="D79" s="1"/>
      <c r="E79" s="1"/>
      <c r="F79" s="6"/>
      <c r="G79" s="7"/>
      <c r="H79"/>
    </row>
    <row r="80" spans="1:8" s="4" customFormat="1" ht="15.6" thickBot="1" x14ac:dyDescent="0.4">
      <c r="B80" s="155" t="s">
        <v>2</v>
      </c>
      <c r="C80" s="154" t="s">
        <v>0</v>
      </c>
    </row>
    <row r="81" spans="1:8" ht="15.75" customHeight="1" thickTop="1" x14ac:dyDescent="0.35">
      <c r="B81" s="217" t="str">
        <f>Hulpblad!V2</f>
        <v xml:space="preserve"> </v>
      </c>
      <c r="C81" s="156">
        <f>IF(AND($A$77=1,$B81&lt;&gt;"",$B81&lt;&gt;" "),(SUMIFS($E$148:$E$164,$B$148:$B$164,$B81)+SUMIFS($I$172:$I$179,$B$172:$B$179,$B81)+SUMIFS($F$187:$F$202,$B$187:$B$202,$B81))*0.23,0)</f>
        <v>0</v>
      </c>
      <c r="D81"/>
      <c r="E81"/>
      <c r="F81"/>
      <c r="G81"/>
      <c r="H81"/>
    </row>
    <row r="82" spans="1:8" ht="15.75" customHeight="1" x14ac:dyDescent="0.35">
      <c r="B82" s="218" t="str">
        <f>Hulpblad!V3</f>
        <v xml:space="preserve"> </v>
      </c>
      <c r="C82" s="157">
        <f t="shared" ref="C82:C90" si="3">IF(AND($A$77=1,$B82&lt;&gt;"",$B82&lt;&gt;" "),(SUMIFS($E$148:$E$164,$B$148:$B$164,$B82)+SUMIFS($I$172:$I$179,$B$172:$B$179,$B82)+SUMIFS($F$187:$F$202,$B$187:$B$202,$B82))*0.23,0)</f>
        <v>0</v>
      </c>
      <c r="D82"/>
      <c r="E82"/>
      <c r="F82"/>
      <c r="G82"/>
      <c r="H82"/>
    </row>
    <row r="83" spans="1:8" ht="15.75" customHeight="1" x14ac:dyDescent="0.35">
      <c r="B83" s="218" t="str">
        <f>Hulpblad!V4</f>
        <v xml:space="preserve"> </v>
      </c>
      <c r="C83" s="157">
        <f t="shared" si="3"/>
        <v>0</v>
      </c>
      <c r="D83"/>
      <c r="E83"/>
      <c r="F83"/>
      <c r="G83"/>
      <c r="H83"/>
    </row>
    <row r="84" spans="1:8" ht="15.75" customHeight="1" x14ac:dyDescent="0.35">
      <c r="B84" s="218" t="str">
        <f>Hulpblad!V5</f>
        <v xml:space="preserve"> </v>
      </c>
      <c r="C84" s="157">
        <f t="shared" si="3"/>
        <v>0</v>
      </c>
      <c r="D84"/>
      <c r="E84"/>
      <c r="F84"/>
      <c r="G84"/>
      <c r="H84"/>
    </row>
    <row r="85" spans="1:8" ht="15.75" customHeight="1" x14ac:dyDescent="0.35">
      <c r="B85" s="218" t="str">
        <f>Hulpblad!V6</f>
        <v xml:space="preserve"> </v>
      </c>
      <c r="C85" s="157">
        <f t="shared" si="3"/>
        <v>0</v>
      </c>
      <c r="D85"/>
      <c r="E85"/>
      <c r="F85"/>
      <c r="G85"/>
      <c r="H85"/>
    </row>
    <row r="86" spans="1:8" ht="15.75" customHeight="1" x14ac:dyDescent="0.35">
      <c r="B86" s="218" t="str">
        <f>Hulpblad!V7</f>
        <v xml:space="preserve"> </v>
      </c>
      <c r="C86" s="157">
        <f t="shared" si="3"/>
        <v>0</v>
      </c>
      <c r="D86"/>
      <c r="E86"/>
      <c r="F86"/>
      <c r="G86"/>
      <c r="H86"/>
    </row>
    <row r="87" spans="1:8" ht="15.75" customHeight="1" x14ac:dyDescent="0.35">
      <c r="B87" s="218" t="str">
        <f>Hulpblad!V8</f>
        <v xml:space="preserve"> </v>
      </c>
      <c r="C87" s="157">
        <f t="shared" si="3"/>
        <v>0</v>
      </c>
      <c r="D87"/>
      <c r="E87"/>
      <c r="F87"/>
      <c r="G87"/>
      <c r="H87"/>
    </row>
    <row r="88" spans="1:8" ht="15.75" customHeight="1" x14ac:dyDescent="0.35">
      <c r="B88" s="218" t="str">
        <f>Hulpblad!V9</f>
        <v xml:space="preserve"> </v>
      </c>
      <c r="C88" s="157">
        <f t="shared" si="3"/>
        <v>0</v>
      </c>
      <c r="D88"/>
      <c r="E88"/>
      <c r="F88"/>
      <c r="G88"/>
      <c r="H88"/>
    </row>
    <row r="89" spans="1:8" ht="15.75" customHeight="1" x14ac:dyDescent="0.35">
      <c r="B89" s="218" t="str">
        <f>Hulpblad!V10</f>
        <v xml:space="preserve"> </v>
      </c>
      <c r="C89" s="157">
        <f t="shared" si="3"/>
        <v>0</v>
      </c>
      <c r="D89"/>
      <c r="E89"/>
      <c r="F89"/>
      <c r="G89"/>
      <c r="H89"/>
    </row>
    <row r="90" spans="1:8" ht="15.75" customHeight="1" thickBot="1" x14ac:dyDescent="0.4">
      <c r="B90" s="218" t="str">
        <f>Hulpblad!V11</f>
        <v xml:space="preserve"> </v>
      </c>
      <c r="C90" s="157">
        <f t="shared" si="3"/>
        <v>0</v>
      </c>
      <c r="D90"/>
      <c r="E90"/>
      <c r="F90"/>
      <c r="G90"/>
      <c r="H90"/>
    </row>
    <row r="91" spans="1:8" ht="15.6" thickTop="1" x14ac:dyDescent="0.35">
      <c r="B91" s="219" t="s">
        <v>79</v>
      </c>
      <c r="C91" s="134">
        <f>SUM(C81:C90)</f>
        <v>0</v>
      </c>
      <c r="D91"/>
      <c r="E91"/>
      <c r="F91"/>
      <c r="G91"/>
      <c r="H91"/>
    </row>
    <row r="92" spans="1:8" x14ac:dyDescent="0.35">
      <c r="B92" s="1"/>
      <c r="C92" s="1"/>
      <c r="D92" s="1"/>
      <c r="E92" s="1"/>
      <c r="F92" s="6"/>
      <c r="G92" s="7"/>
      <c r="H92"/>
    </row>
    <row r="93" spans="1:8" x14ac:dyDescent="0.35">
      <c r="B93" s="1"/>
      <c r="C93" s="1"/>
      <c r="D93" s="1"/>
      <c r="E93" s="1"/>
      <c r="F93" s="6"/>
      <c r="G93" s="7"/>
      <c r="H93"/>
    </row>
    <row r="94" spans="1:8" ht="22.2" x14ac:dyDescent="0.45">
      <c r="A94" s="116" t="str">
        <f>IF($A$16=0,"",IF(COUNTIFS($A$17:$A$26,B94)=1,1,"nvt"))</f>
        <v/>
      </c>
      <c r="B94" s="126" t="str">
        <f>B20</f>
        <v>Vast uurtarief eigen arbeid - € 50</v>
      </c>
      <c r="C94" s="36"/>
      <c r="D94" s="1"/>
      <c r="E94" s="1"/>
      <c r="F94" s="6"/>
      <c r="G94" s="7"/>
      <c r="H94"/>
    </row>
    <row r="95" spans="1:8" ht="14.4" x14ac:dyDescent="0.3">
      <c r="B95" s="245" t="e">
        <f>IF(A94=1,VLOOKUP(B94,Alle_Kostensoorten[],2,FALSE),VLOOKUP(A94,Alle_Kostensoorten[],2,FALSE))</f>
        <v>#N/A</v>
      </c>
      <c r="C95" s="245"/>
      <c r="D95" s="245"/>
      <c r="E95" s="245"/>
      <c r="F95" s="245"/>
      <c r="G95" s="245"/>
      <c r="H95"/>
    </row>
    <row r="96" spans="1:8" ht="9.75" customHeight="1" x14ac:dyDescent="0.35">
      <c r="B96" s="1"/>
      <c r="C96" s="1"/>
      <c r="D96" s="1"/>
      <c r="E96" s="1"/>
      <c r="F96" s="6"/>
      <c r="G96" s="7"/>
      <c r="H96"/>
    </row>
    <row r="97" spans="1:9" ht="15.6" thickBot="1" x14ac:dyDescent="0.4">
      <c r="B97" s="55" t="s">
        <v>2</v>
      </c>
      <c r="C97" s="193" t="s">
        <v>91</v>
      </c>
      <c r="D97" s="193" t="s">
        <v>61</v>
      </c>
      <c r="E97" s="56" t="s">
        <v>0</v>
      </c>
      <c r="F97" s="1"/>
      <c r="G97" s="6"/>
      <c r="H97" s="7"/>
    </row>
    <row r="98" spans="1:9" ht="15.75" customHeight="1" thickTop="1" x14ac:dyDescent="0.35">
      <c r="B98" s="215"/>
      <c r="C98" s="181"/>
      <c r="D98" s="161"/>
      <c r="E98" s="127">
        <f>IF($A$94=1,$D98*50,0)</f>
        <v>0</v>
      </c>
      <c r="F98" s="1"/>
      <c r="G98" s="6"/>
      <c r="H98" s="7"/>
    </row>
    <row r="99" spans="1:9" ht="15.75" customHeight="1" x14ac:dyDescent="0.35">
      <c r="B99" s="216"/>
      <c r="C99" s="181"/>
      <c r="D99" s="161"/>
      <c r="E99" s="128">
        <f t="shared" ref="E99:E107" si="4">IF($A$94=1,$D99*50,0)</f>
        <v>0</v>
      </c>
      <c r="F99" s="1"/>
      <c r="G99" s="6"/>
      <c r="H99" s="7"/>
    </row>
    <row r="100" spans="1:9" ht="15.75" customHeight="1" x14ac:dyDescent="0.35">
      <c r="B100" s="216"/>
      <c r="C100" s="181"/>
      <c r="D100" s="161"/>
      <c r="E100" s="128">
        <f t="shared" si="4"/>
        <v>0</v>
      </c>
      <c r="F100" s="1"/>
      <c r="G100" s="6"/>
      <c r="H100" s="7"/>
    </row>
    <row r="101" spans="1:9" ht="15.75" customHeight="1" x14ac:dyDescent="0.35">
      <c r="B101" s="216"/>
      <c r="C101" s="181"/>
      <c r="D101" s="161"/>
      <c r="E101" s="128">
        <f t="shared" si="4"/>
        <v>0</v>
      </c>
      <c r="F101" s="1"/>
      <c r="G101" s="6"/>
      <c r="H101" s="7"/>
    </row>
    <row r="102" spans="1:9" ht="15.75" customHeight="1" x14ac:dyDescent="0.35">
      <c r="B102" s="216"/>
      <c r="C102" s="181"/>
      <c r="D102" s="161"/>
      <c r="E102" s="128">
        <f t="shared" si="4"/>
        <v>0</v>
      </c>
      <c r="F102" s="1"/>
      <c r="G102" s="6"/>
      <c r="H102" s="7"/>
    </row>
    <row r="103" spans="1:9" ht="15.75" customHeight="1" x14ac:dyDescent="0.35">
      <c r="B103" s="216"/>
      <c r="C103" s="181"/>
      <c r="D103" s="161"/>
      <c r="E103" s="128">
        <f t="shared" si="4"/>
        <v>0</v>
      </c>
      <c r="F103" s="1"/>
      <c r="G103" s="6"/>
      <c r="H103" s="7"/>
    </row>
    <row r="104" spans="1:9" ht="15.75" customHeight="1" x14ac:dyDescent="0.35">
      <c r="B104" s="216"/>
      <c r="C104" s="181"/>
      <c r="D104" s="161"/>
      <c r="E104" s="128">
        <f t="shared" si="4"/>
        <v>0</v>
      </c>
      <c r="F104" s="1"/>
      <c r="G104" s="6"/>
      <c r="H104" s="7"/>
    </row>
    <row r="105" spans="1:9" ht="15.75" customHeight="1" x14ac:dyDescent="0.35">
      <c r="B105" s="216"/>
      <c r="C105" s="181"/>
      <c r="D105" s="161"/>
      <c r="E105" s="128">
        <f t="shared" si="4"/>
        <v>0</v>
      </c>
      <c r="F105" s="1"/>
      <c r="G105" s="6"/>
      <c r="H105" s="7"/>
    </row>
    <row r="106" spans="1:9" ht="15.75" customHeight="1" x14ac:dyDescent="0.35">
      <c r="B106" s="216"/>
      <c r="C106" s="181"/>
      <c r="D106" s="161"/>
      <c r="E106" s="128">
        <f t="shared" si="4"/>
        <v>0</v>
      </c>
      <c r="F106" s="1"/>
      <c r="G106" s="6"/>
      <c r="H106" s="7"/>
    </row>
    <row r="107" spans="1:9" ht="15.75" customHeight="1" thickBot="1" x14ac:dyDescent="0.4">
      <c r="B107" s="216"/>
      <c r="C107" s="181"/>
      <c r="D107" s="161"/>
      <c r="E107" s="128">
        <f t="shared" si="4"/>
        <v>0</v>
      </c>
      <c r="F107" s="1"/>
      <c r="G107" s="6"/>
      <c r="H107" s="7"/>
    </row>
    <row r="108" spans="1:9" ht="15.6" thickTop="1" x14ac:dyDescent="0.35">
      <c r="B108" s="57" t="s">
        <v>79</v>
      </c>
      <c r="C108" s="57"/>
      <c r="D108" s="57"/>
      <c r="E108" s="134">
        <f>SUM(E98:E107)</f>
        <v>0</v>
      </c>
      <c r="F108" s="1"/>
      <c r="G108" s="1"/>
      <c r="H108" s="6"/>
      <c r="I108" s="7"/>
    </row>
    <row r="109" spans="1:9" x14ac:dyDescent="0.35">
      <c r="B109" s="1"/>
      <c r="C109" s="1"/>
      <c r="D109" s="1"/>
      <c r="E109" s="1"/>
      <c r="F109" s="6"/>
      <c r="G109" s="7"/>
      <c r="H109"/>
    </row>
    <row r="110" spans="1:9" x14ac:dyDescent="0.35">
      <c r="B110" s="1"/>
      <c r="C110" s="1"/>
      <c r="D110" s="1"/>
      <c r="E110" s="1"/>
      <c r="F110" s="6"/>
      <c r="G110" s="7"/>
      <c r="H110"/>
    </row>
    <row r="111" spans="1:9" ht="22.2" x14ac:dyDescent="0.45">
      <c r="A111" s="116" t="str">
        <f>IF($A$16=0,"",IF(COUNTIFS($A$17:$A$26,B111)=1,1,"nvt"))</f>
        <v/>
      </c>
      <c r="B111" s="207" t="str">
        <f>B21</f>
        <v>Vast uurtarief eigen arbeid - € 43</v>
      </c>
      <c r="C111" s="36"/>
      <c r="D111" s="1"/>
      <c r="E111" s="1"/>
      <c r="F111" s="6"/>
      <c r="G111" s="7"/>
      <c r="H111"/>
    </row>
    <row r="112" spans="1:9" ht="14.4" x14ac:dyDescent="0.3">
      <c r="B112" s="245" t="e">
        <f>IF(A111=1,VLOOKUP(B111,Alle_Kostensoorten[],2,FALSE),VLOOKUP(A111,Alle_Kostensoorten[],2,FALSE))</f>
        <v>#N/A</v>
      </c>
      <c r="C112" s="245"/>
      <c r="D112" s="245"/>
      <c r="E112" s="245"/>
      <c r="F112" s="245"/>
      <c r="G112" s="245"/>
      <c r="H112"/>
    </row>
    <row r="113" spans="1:9" ht="9.75" customHeight="1" x14ac:dyDescent="0.35">
      <c r="B113" s="1"/>
      <c r="C113" s="1"/>
      <c r="D113" s="1"/>
      <c r="E113" s="1"/>
      <c r="F113" s="6"/>
      <c r="G113" s="7"/>
      <c r="H113"/>
    </row>
    <row r="114" spans="1:9" ht="15.6" thickBot="1" x14ac:dyDescent="0.4">
      <c r="B114" s="55" t="s">
        <v>2</v>
      </c>
      <c r="C114" s="193" t="s">
        <v>91</v>
      </c>
      <c r="D114" s="193" t="s">
        <v>61</v>
      </c>
      <c r="E114" s="56" t="s">
        <v>0</v>
      </c>
      <c r="F114" s="1"/>
      <c r="G114" s="6"/>
      <c r="H114" s="7"/>
    </row>
    <row r="115" spans="1:9" ht="15.75" customHeight="1" thickTop="1" x14ac:dyDescent="0.35">
      <c r="B115" s="215"/>
      <c r="C115" s="181"/>
      <c r="D115" s="161"/>
      <c r="E115" s="127">
        <f>IF($A$111=1,$D115*43,0)</f>
        <v>0</v>
      </c>
      <c r="F115" s="1"/>
      <c r="G115" s="6"/>
      <c r="H115" s="7"/>
    </row>
    <row r="116" spans="1:9" ht="15.75" customHeight="1" x14ac:dyDescent="0.35">
      <c r="B116" s="216"/>
      <c r="C116" s="181"/>
      <c r="D116" s="161"/>
      <c r="E116" s="128">
        <f t="shared" ref="E116:E124" si="5">IF($A$111=1,$D116*43,0)</f>
        <v>0</v>
      </c>
      <c r="F116" s="1"/>
      <c r="G116" s="6"/>
      <c r="H116" s="7"/>
    </row>
    <row r="117" spans="1:9" ht="15.75" customHeight="1" x14ac:dyDescent="0.35">
      <c r="B117" s="216"/>
      <c r="C117" s="181"/>
      <c r="D117" s="161"/>
      <c r="E117" s="128">
        <f t="shared" si="5"/>
        <v>0</v>
      </c>
      <c r="F117" s="1"/>
      <c r="G117" s="6"/>
      <c r="H117" s="7"/>
    </row>
    <row r="118" spans="1:9" ht="15.75" customHeight="1" x14ac:dyDescent="0.35">
      <c r="B118" s="216"/>
      <c r="C118" s="181"/>
      <c r="D118" s="161"/>
      <c r="E118" s="128">
        <f t="shared" si="5"/>
        <v>0</v>
      </c>
      <c r="F118" s="1"/>
      <c r="G118" s="6"/>
      <c r="H118" s="7"/>
    </row>
    <row r="119" spans="1:9" ht="15.75" customHeight="1" x14ac:dyDescent="0.35">
      <c r="B119" s="216"/>
      <c r="C119" s="181"/>
      <c r="D119" s="161"/>
      <c r="E119" s="128">
        <f t="shared" si="5"/>
        <v>0</v>
      </c>
      <c r="F119" s="1"/>
      <c r="G119" s="6"/>
      <c r="H119" s="7"/>
    </row>
    <row r="120" spans="1:9" ht="15.75" customHeight="1" x14ac:dyDescent="0.35">
      <c r="B120" s="216"/>
      <c r="C120" s="181"/>
      <c r="D120" s="161"/>
      <c r="E120" s="128">
        <f t="shared" si="5"/>
        <v>0</v>
      </c>
      <c r="F120" s="1"/>
      <c r="G120" s="6"/>
      <c r="H120" s="7"/>
    </row>
    <row r="121" spans="1:9" ht="15.75" customHeight="1" x14ac:dyDescent="0.35">
      <c r="B121" s="216"/>
      <c r="C121" s="181"/>
      <c r="D121" s="161"/>
      <c r="E121" s="128">
        <f t="shared" si="5"/>
        <v>0</v>
      </c>
      <c r="F121" s="1"/>
      <c r="G121" s="6"/>
      <c r="H121" s="7"/>
    </row>
    <row r="122" spans="1:9" ht="15.75" customHeight="1" x14ac:dyDescent="0.35">
      <c r="B122" s="216"/>
      <c r="C122" s="181"/>
      <c r="D122" s="161"/>
      <c r="E122" s="128">
        <f t="shared" si="5"/>
        <v>0</v>
      </c>
      <c r="F122" s="1"/>
      <c r="G122" s="6"/>
      <c r="H122" s="7"/>
    </row>
    <row r="123" spans="1:9" ht="15.75" customHeight="1" x14ac:dyDescent="0.35">
      <c r="B123" s="216"/>
      <c r="C123" s="181"/>
      <c r="D123" s="161"/>
      <c r="E123" s="128">
        <f t="shared" si="5"/>
        <v>0</v>
      </c>
      <c r="F123" s="1"/>
      <c r="G123" s="6"/>
      <c r="H123" s="7"/>
    </row>
    <row r="124" spans="1:9" ht="15.75" customHeight="1" thickBot="1" x14ac:dyDescent="0.4">
      <c r="B124" s="216"/>
      <c r="C124" s="181"/>
      <c r="D124" s="161"/>
      <c r="E124" s="128">
        <f t="shared" si="5"/>
        <v>0</v>
      </c>
      <c r="F124" s="1"/>
      <c r="G124" s="6"/>
      <c r="H124" s="7"/>
    </row>
    <row r="125" spans="1:9" ht="15.6" thickTop="1" x14ac:dyDescent="0.35">
      <c r="B125" s="57" t="s">
        <v>79</v>
      </c>
      <c r="C125" s="57"/>
      <c r="D125" s="57"/>
      <c r="E125" s="134">
        <f>SUM(E115:E124)</f>
        <v>0</v>
      </c>
      <c r="F125" s="1"/>
      <c r="G125" s="1"/>
      <c r="H125" s="6"/>
      <c r="I125" s="7"/>
    </row>
    <row r="126" spans="1:9" x14ac:dyDescent="0.35">
      <c r="B126" s="1"/>
      <c r="C126" s="1"/>
      <c r="D126" s="1"/>
      <c r="E126" s="1"/>
      <c r="F126" s="6"/>
      <c r="G126" s="7"/>
      <c r="H126"/>
    </row>
    <row r="127" spans="1:9" x14ac:dyDescent="0.35">
      <c r="B127" s="1"/>
      <c r="C127" s="1"/>
      <c r="D127" s="1"/>
      <c r="E127" s="1"/>
      <c r="F127" s="6"/>
      <c r="G127" s="7"/>
      <c r="H127"/>
    </row>
    <row r="128" spans="1:9" ht="22.2" x14ac:dyDescent="0.45">
      <c r="A128" s="116" t="str">
        <f>IF($A$16=0,"",IF(COUNTIFS($A$17:$A$26,B128)=1,1,"nvt"))</f>
        <v/>
      </c>
      <c r="B128" s="126" t="str">
        <f>B22</f>
        <v>IKS voor kennisinstellingen</v>
      </c>
      <c r="C128" s="36"/>
      <c r="D128" s="11"/>
      <c r="E128" s="11"/>
      <c r="F128" s="8"/>
      <c r="G128"/>
      <c r="H128"/>
    </row>
    <row r="129" spans="1:9" ht="18" customHeight="1" x14ac:dyDescent="0.3">
      <c r="B129" s="245" t="e">
        <f>IF(A128=1,VLOOKUP(B128,Alle_Kostensoorten[],2,FALSE),VLOOKUP(A128,Alle_Kostensoorten[],2,FALSE))</f>
        <v>#N/A</v>
      </c>
      <c r="C129" s="245"/>
      <c r="D129" s="245"/>
      <c r="E129" s="245"/>
      <c r="F129" s="245"/>
      <c r="G129" s="245"/>
      <c r="H129" s="245"/>
      <c r="I129" s="245"/>
    </row>
    <row r="130" spans="1:9" ht="9.75" customHeight="1" x14ac:dyDescent="0.35">
      <c r="B130" s="2"/>
      <c r="C130" s="3"/>
      <c r="D130" s="11"/>
      <c r="E130" s="11"/>
      <c r="F130" s="8"/>
      <c r="G130"/>
      <c r="H130"/>
    </row>
    <row r="131" spans="1:9" ht="16.5" customHeight="1" thickBot="1" x14ac:dyDescent="0.4">
      <c r="B131" s="192" t="s">
        <v>2</v>
      </c>
      <c r="C131" s="193" t="s">
        <v>93</v>
      </c>
      <c r="D131" s="193" t="s">
        <v>6</v>
      </c>
      <c r="E131" s="194" t="s">
        <v>0</v>
      </c>
      <c r="F131" s="194" t="s">
        <v>40</v>
      </c>
      <c r="G131" s="195"/>
      <c r="H131" s="195"/>
      <c r="I131" s="195"/>
    </row>
    <row r="132" spans="1:9" ht="15.75" customHeight="1" thickTop="1" x14ac:dyDescent="0.35">
      <c r="B132" s="180"/>
      <c r="C132" s="181"/>
      <c r="D132" s="182"/>
      <c r="E132" s="156">
        <f t="shared" ref="E132:E140" si="6">IF($A$128=1,$D132,0)</f>
        <v>0</v>
      </c>
      <c r="F132" s="181"/>
      <c r="G132" s="183"/>
      <c r="H132" s="183"/>
      <c r="I132" s="183"/>
    </row>
    <row r="133" spans="1:9" ht="15.75" customHeight="1" x14ac:dyDescent="0.35">
      <c r="B133" s="158"/>
      <c r="C133" s="85"/>
      <c r="D133" s="182"/>
      <c r="E133" s="157">
        <f t="shared" si="6"/>
        <v>0</v>
      </c>
      <c r="F133" s="164"/>
      <c r="G133" s="165"/>
      <c r="H133" s="165"/>
      <c r="I133" s="165"/>
    </row>
    <row r="134" spans="1:9" ht="15.75" customHeight="1" x14ac:dyDescent="0.35">
      <c r="B134" s="158"/>
      <c r="C134" s="85"/>
      <c r="D134" s="182"/>
      <c r="E134" s="157">
        <f t="shared" si="6"/>
        <v>0</v>
      </c>
      <c r="F134" s="164"/>
      <c r="G134" s="165"/>
      <c r="H134" s="165"/>
      <c r="I134" s="165"/>
    </row>
    <row r="135" spans="1:9" ht="15.75" customHeight="1" x14ac:dyDescent="0.35">
      <c r="B135" s="158"/>
      <c r="C135" s="85"/>
      <c r="D135" s="182"/>
      <c r="E135" s="157">
        <f t="shared" si="6"/>
        <v>0</v>
      </c>
      <c r="F135" s="164"/>
      <c r="G135" s="165"/>
      <c r="H135" s="165"/>
      <c r="I135" s="165"/>
    </row>
    <row r="136" spans="1:9" ht="15.75" customHeight="1" x14ac:dyDescent="0.35">
      <c r="B136" s="158"/>
      <c r="C136" s="85"/>
      <c r="D136" s="182"/>
      <c r="E136" s="157">
        <f t="shared" si="6"/>
        <v>0</v>
      </c>
      <c r="F136" s="164"/>
      <c r="G136" s="165"/>
      <c r="H136" s="165"/>
      <c r="I136" s="165"/>
    </row>
    <row r="137" spans="1:9" ht="15.75" customHeight="1" x14ac:dyDescent="0.35">
      <c r="B137" s="158"/>
      <c r="C137" s="85"/>
      <c r="D137" s="163"/>
      <c r="E137" s="157">
        <f t="shared" si="6"/>
        <v>0</v>
      </c>
      <c r="F137" s="164"/>
      <c r="G137" s="165"/>
      <c r="H137" s="165"/>
      <c r="I137" s="165"/>
    </row>
    <row r="138" spans="1:9" ht="15.75" customHeight="1" x14ac:dyDescent="0.35">
      <c r="B138" s="158"/>
      <c r="C138" s="85"/>
      <c r="D138" s="163"/>
      <c r="E138" s="157">
        <f t="shared" si="6"/>
        <v>0</v>
      </c>
      <c r="F138" s="164"/>
      <c r="G138" s="165"/>
      <c r="H138" s="165"/>
      <c r="I138" s="165"/>
    </row>
    <row r="139" spans="1:9" ht="15.75" customHeight="1" x14ac:dyDescent="0.35">
      <c r="B139" s="158"/>
      <c r="C139" s="85"/>
      <c r="D139" s="163"/>
      <c r="E139" s="157">
        <f t="shared" si="6"/>
        <v>0</v>
      </c>
      <c r="F139" s="164"/>
      <c r="G139" s="165"/>
      <c r="H139" s="165"/>
      <c r="I139" s="165"/>
    </row>
    <row r="140" spans="1:9" ht="15.75" customHeight="1" thickBot="1" x14ac:dyDescent="0.4">
      <c r="B140" s="74"/>
      <c r="C140" s="73"/>
      <c r="D140" s="75"/>
      <c r="E140" s="128">
        <f t="shared" si="6"/>
        <v>0</v>
      </c>
      <c r="F140" s="76"/>
      <c r="G140" s="77"/>
      <c r="H140" s="77"/>
      <c r="I140" s="77"/>
    </row>
    <row r="141" spans="1:9" ht="15.6" thickTop="1" x14ac:dyDescent="0.35">
      <c r="B141" s="57" t="s">
        <v>79</v>
      </c>
      <c r="C141" s="57"/>
      <c r="D141" s="57"/>
      <c r="E141" s="134">
        <f>SUM(E132:E140)</f>
        <v>0</v>
      </c>
      <c r="F141" s="171"/>
      <c r="G141" s="171"/>
      <c r="H141" s="171"/>
      <c r="I141" s="171"/>
    </row>
    <row r="142" spans="1:9" x14ac:dyDescent="0.35">
      <c r="B142" s="5"/>
      <c r="C142" s="5"/>
      <c r="D142" s="5"/>
      <c r="E142" s="15"/>
      <c r="F142" s="15"/>
      <c r="G142" s="9"/>
      <c r="H142"/>
    </row>
    <row r="143" spans="1:9" x14ac:dyDescent="0.35">
      <c r="B143" s="1"/>
      <c r="C143" s="1"/>
      <c r="D143" s="1"/>
      <c r="E143" s="1"/>
      <c r="F143" s="8"/>
      <c r="G143" s="9"/>
      <c r="H143"/>
    </row>
    <row r="144" spans="1:9" ht="22.2" x14ac:dyDescent="0.45">
      <c r="A144" s="116" t="str">
        <f>IF($A$16=0,"",IF(COUNTIFS($A$17:$A$26,B144)=1,1,"nvt"))</f>
        <v/>
      </c>
      <c r="B144" s="126" t="str">
        <f>B23</f>
        <v>Bijdragen in natura (niet subsidiabel bij openstelling EIP)</v>
      </c>
      <c r="C144" s="36"/>
      <c r="D144" s="126"/>
      <c r="E144" s="126"/>
      <c r="F144" s="9"/>
      <c r="G144" s="9"/>
      <c r="H144"/>
    </row>
    <row r="145" spans="2:9" ht="18" customHeight="1" x14ac:dyDescent="0.3">
      <c r="B145" s="245" t="e">
        <f>IF(A144=1,VLOOKUP(B144,Alle_Kostensoorten[],2,FALSE),VLOOKUP(A144,Alle_Kostensoorten[],2,FALSE))</f>
        <v>#N/A</v>
      </c>
      <c r="C145" s="245"/>
      <c r="D145" s="245"/>
      <c r="E145" s="245"/>
      <c r="F145" s="245"/>
      <c r="G145" s="245"/>
      <c r="H145" s="245"/>
      <c r="I145" s="245"/>
    </row>
    <row r="146" spans="2:9" ht="9.75" customHeight="1" x14ac:dyDescent="0.35">
      <c r="B146" s="2"/>
      <c r="C146" s="1"/>
      <c r="D146" s="1"/>
      <c r="E146" s="1"/>
      <c r="F146" s="8"/>
      <c r="G146" s="9"/>
      <c r="H146"/>
    </row>
    <row r="147" spans="2:9" ht="16.5" customHeight="1" thickBot="1" x14ac:dyDescent="0.4">
      <c r="B147" s="188" t="s">
        <v>2</v>
      </c>
      <c r="C147" s="190" t="s">
        <v>93</v>
      </c>
      <c r="D147" s="189" t="s">
        <v>6</v>
      </c>
      <c r="E147" s="190" t="s">
        <v>0</v>
      </c>
      <c r="F147" s="189" t="s">
        <v>31</v>
      </c>
      <c r="G147" s="191"/>
      <c r="H147" s="191"/>
      <c r="I147" s="191"/>
    </row>
    <row r="148" spans="2:9" ht="15.75" customHeight="1" thickTop="1" x14ac:dyDescent="0.35">
      <c r="B148" s="180"/>
      <c r="C148" s="181"/>
      <c r="D148" s="182"/>
      <c r="E148" s="156">
        <f>IF($A$144=1,$D148,0)</f>
        <v>0</v>
      </c>
      <c r="F148" s="258"/>
      <c r="G148" s="259"/>
      <c r="H148" s="259"/>
      <c r="I148" s="259"/>
    </row>
    <row r="149" spans="2:9" ht="15.75" customHeight="1" x14ac:dyDescent="0.35">
      <c r="B149" s="158"/>
      <c r="C149" s="85"/>
      <c r="D149" s="163"/>
      <c r="E149" s="156">
        <f t="shared" ref="E149:E164" si="7">IF($A$144=1,$D149,0)</f>
        <v>0</v>
      </c>
      <c r="F149" s="251"/>
      <c r="G149" s="252"/>
      <c r="H149" s="252"/>
      <c r="I149" s="252"/>
    </row>
    <row r="150" spans="2:9" ht="15.75" customHeight="1" x14ac:dyDescent="0.35">
      <c r="B150" s="158"/>
      <c r="C150" s="85"/>
      <c r="D150" s="163"/>
      <c r="E150" s="156">
        <f t="shared" si="7"/>
        <v>0</v>
      </c>
      <c r="F150" s="251"/>
      <c r="G150" s="252"/>
      <c r="H150" s="252"/>
      <c r="I150" s="252"/>
    </row>
    <row r="151" spans="2:9" ht="15.75" customHeight="1" x14ac:dyDescent="0.35">
      <c r="B151" s="158"/>
      <c r="C151" s="85"/>
      <c r="D151" s="163"/>
      <c r="E151" s="156">
        <f t="shared" si="7"/>
        <v>0</v>
      </c>
      <c r="F151" s="251"/>
      <c r="G151" s="252"/>
      <c r="H151" s="252"/>
      <c r="I151" s="252"/>
    </row>
    <row r="152" spans="2:9" ht="15.75" customHeight="1" x14ac:dyDescent="0.35">
      <c r="B152" s="158"/>
      <c r="C152" s="85"/>
      <c r="D152" s="163"/>
      <c r="E152" s="156">
        <f t="shared" si="7"/>
        <v>0</v>
      </c>
      <c r="F152" s="251"/>
      <c r="G152" s="252"/>
      <c r="H152" s="252"/>
      <c r="I152" s="252"/>
    </row>
    <row r="153" spans="2:9" ht="15.75" customHeight="1" x14ac:dyDescent="0.35">
      <c r="B153" s="158"/>
      <c r="C153" s="85"/>
      <c r="D153" s="163"/>
      <c r="E153" s="156">
        <f t="shared" si="7"/>
        <v>0</v>
      </c>
      <c r="F153" s="251"/>
      <c r="G153" s="252"/>
      <c r="H153" s="252"/>
      <c r="I153" s="252"/>
    </row>
    <row r="154" spans="2:9" ht="15.75" customHeight="1" x14ac:dyDescent="0.35">
      <c r="B154" s="158"/>
      <c r="C154" s="85"/>
      <c r="D154" s="163"/>
      <c r="E154" s="156">
        <f t="shared" si="7"/>
        <v>0</v>
      </c>
      <c r="F154" s="251"/>
      <c r="G154" s="252"/>
      <c r="H154" s="252"/>
      <c r="I154" s="252"/>
    </row>
    <row r="155" spans="2:9" ht="15.75" customHeight="1" x14ac:dyDescent="0.35">
      <c r="B155" s="158"/>
      <c r="C155" s="85"/>
      <c r="D155" s="163"/>
      <c r="E155" s="156">
        <f t="shared" si="7"/>
        <v>0</v>
      </c>
      <c r="F155" s="251"/>
      <c r="G155" s="252"/>
      <c r="H155" s="252"/>
      <c r="I155" s="252"/>
    </row>
    <row r="156" spans="2:9" ht="15.75" customHeight="1" x14ac:dyDescent="0.35">
      <c r="B156" s="158"/>
      <c r="C156" s="85"/>
      <c r="D156" s="163"/>
      <c r="E156" s="156">
        <f t="shared" si="7"/>
        <v>0</v>
      </c>
      <c r="F156" s="251"/>
      <c r="G156" s="252"/>
      <c r="H156" s="252"/>
      <c r="I156" s="252"/>
    </row>
    <row r="157" spans="2:9" ht="15.75" customHeight="1" x14ac:dyDescent="0.35">
      <c r="B157" s="158"/>
      <c r="C157" s="85"/>
      <c r="D157" s="163"/>
      <c r="E157" s="156">
        <f t="shared" si="7"/>
        <v>0</v>
      </c>
      <c r="F157" s="251"/>
      <c r="G157" s="252"/>
      <c r="H157" s="252"/>
      <c r="I157" s="252"/>
    </row>
    <row r="158" spans="2:9" ht="15.75" customHeight="1" x14ac:dyDescent="0.35">
      <c r="B158" s="158"/>
      <c r="C158" s="85"/>
      <c r="D158" s="163"/>
      <c r="E158" s="156">
        <f t="shared" si="7"/>
        <v>0</v>
      </c>
      <c r="F158" s="251"/>
      <c r="G158" s="252"/>
      <c r="H158" s="252"/>
      <c r="I158" s="252"/>
    </row>
    <row r="159" spans="2:9" ht="15.75" customHeight="1" x14ac:dyDescent="0.35">
      <c r="B159" s="158"/>
      <c r="C159" s="85"/>
      <c r="D159" s="163"/>
      <c r="E159" s="156">
        <f t="shared" si="7"/>
        <v>0</v>
      </c>
      <c r="F159" s="251"/>
      <c r="G159" s="252"/>
      <c r="H159" s="252"/>
      <c r="I159" s="252"/>
    </row>
    <row r="160" spans="2:9" ht="15.75" customHeight="1" x14ac:dyDescent="0.35">
      <c r="B160" s="158"/>
      <c r="C160" s="85"/>
      <c r="D160" s="163"/>
      <c r="E160" s="156">
        <f t="shared" si="7"/>
        <v>0</v>
      </c>
      <c r="F160" s="251"/>
      <c r="G160" s="252"/>
      <c r="H160" s="252"/>
      <c r="I160" s="252"/>
    </row>
    <row r="161" spans="1:9" ht="15.75" customHeight="1" x14ac:dyDescent="0.35">
      <c r="B161" s="158"/>
      <c r="C161" s="85"/>
      <c r="D161" s="163"/>
      <c r="E161" s="156">
        <f t="shared" si="7"/>
        <v>0</v>
      </c>
      <c r="F161" s="251"/>
      <c r="G161" s="252"/>
      <c r="H161" s="252"/>
      <c r="I161" s="252"/>
    </row>
    <row r="162" spans="1:9" ht="15.75" customHeight="1" x14ac:dyDescent="0.35">
      <c r="B162" s="158"/>
      <c r="C162" s="85"/>
      <c r="D162" s="163"/>
      <c r="E162" s="156">
        <f t="shared" si="7"/>
        <v>0</v>
      </c>
      <c r="F162" s="251"/>
      <c r="G162" s="252"/>
      <c r="H162" s="252"/>
      <c r="I162" s="252"/>
    </row>
    <row r="163" spans="1:9" ht="15.75" customHeight="1" x14ac:dyDescent="0.35">
      <c r="B163" s="158"/>
      <c r="C163" s="85"/>
      <c r="D163" s="163"/>
      <c r="E163" s="156">
        <f t="shared" si="7"/>
        <v>0</v>
      </c>
      <c r="F163" s="251"/>
      <c r="G163" s="252"/>
      <c r="H163" s="252"/>
      <c r="I163" s="252"/>
    </row>
    <row r="164" spans="1:9" ht="15.75" customHeight="1" thickBot="1" x14ac:dyDescent="0.4">
      <c r="B164" s="74"/>
      <c r="C164" s="73"/>
      <c r="D164" s="75"/>
      <c r="E164" s="156">
        <f t="shared" si="7"/>
        <v>0</v>
      </c>
      <c r="F164" s="251"/>
      <c r="G164" s="252"/>
      <c r="H164" s="252"/>
      <c r="I164" s="252"/>
    </row>
    <row r="165" spans="1:9" ht="16.350000000000001" customHeight="1" thickTop="1" x14ac:dyDescent="0.35">
      <c r="B165" s="57" t="s">
        <v>79</v>
      </c>
      <c r="C165" s="57"/>
      <c r="D165" s="57"/>
      <c r="E165" s="134">
        <f>SUM(E148:E164)</f>
        <v>0</v>
      </c>
      <c r="F165" s="171"/>
      <c r="G165" s="171"/>
      <c r="H165" s="171"/>
      <c r="I165" s="171"/>
    </row>
    <row r="166" spans="1:9" ht="16.350000000000001" customHeight="1" x14ac:dyDescent="0.35">
      <c r="B166" s="1"/>
      <c r="C166" s="3"/>
      <c r="D166" s="6"/>
      <c r="E166" s="6"/>
      <c r="F166" s="10"/>
      <c r="G166"/>
      <c r="H166"/>
    </row>
    <row r="167" spans="1:9" x14ac:dyDescent="0.35">
      <c r="B167" s="1"/>
      <c r="C167" s="1"/>
      <c r="D167" s="3"/>
      <c r="E167" s="12"/>
      <c r="F167" s="12"/>
      <c r="G167" s="8"/>
      <c r="H167"/>
    </row>
    <row r="168" spans="1:9" ht="22.2" x14ac:dyDescent="0.45">
      <c r="A168" s="116" t="str">
        <f>IF($A$16=0,"",IF(COUNTIFS($A$17:$A$26,B168)=1,1,"nvt"))</f>
        <v/>
      </c>
      <c r="B168" s="36" t="str">
        <f>B24</f>
        <v>Afschrijvingskosten  (niet subsidiabel bij openstelling EIP)</v>
      </c>
      <c r="C168" s="36"/>
      <c r="D168" s="36"/>
      <c r="E168" s="36"/>
      <c r="F168" s="8"/>
      <c r="G168" s="7"/>
      <c r="H168"/>
    </row>
    <row r="169" spans="1:9" ht="15" customHeight="1" x14ac:dyDescent="0.3">
      <c r="B169" s="245" t="e">
        <f>IF(A168=1,VLOOKUP(B168,Alle_Kostensoorten[],2,FALSE),VLOOKUP(A168,Alle_Kostensoorten[],2,FALSE))</f>
        <v>#N/A</v>
      </c>
      <c r="C169" s="245"/>
      <c r="D169" s="245"/>
      <c r="E169" s="245"/>
      <c r="F169" s="245"/>
      <c r="G169" s="245"/>
      <c r="H169" s="245"/>
      <c r="I169" s="245"/>
    </row>
    <row r="170" spans="1:9" ht="9.75" customHeight="1" x14ac:dyDescent="0.35">
      <c r="B170" s="2"/>
      <c r="C170" s="1"/>
      <c r="D170" s="1"/>
      <c r="E170" s="1"/>
      <c r="F170" s="8"/>
      <c r="G170" s="7"/>
      <c r="H170"/>
    </row>
    <row r="171" spans="1:9" ht="48.75" customHeight="1" thickBot="1" x14ac:dyDescent="0.4">
      <c r="B171" s="188" t="s">
        <v>2</v>
      </c>
      <c r="C171" s="189" t="s">
        <v>89</v>
      </c>
      <c r="D171" s="189" t="s">
        <v>3</v>
      </c>
      <c r="E171" s="189" t="s">
        <v>114</v>
      </c>
      <c r="F171" s="189" t="s">
        <v>4</v>
      </c>
      <c r="G171" s="189" t="s">
        <v>101</v>
      </c>
      <c r="H171" s="189" t="s">
        <v>5</v>
      </c>
      <c r="I171" s="189" t="s">
        <v>0</v>
      </c>
    </row>
    <row r="172" spans="1:9" ht="15.75" customHeight="1" thickTop="1" x14ac:dyDescent="0.35">
      <c r="B172" s="180"/>
      <c r="C172" s="185"/>
      <c r="D172" s="186"/>
      <c r="E172" s="186"/>
      <c r="F172" s="184"/>
      <c r="G172" s="184"/>
      <c r="H172" s="187"/>
      <c r="I172" s="156">
        <f>IFERROR(IF($A$168=1,(D172-E172)*(G172/F172)*H172,0),0)</f>
        <v>0</v>
      </c>
    </row>
    <row r="173" spans="1:9" ht="15.75" customHeight="1" x14ac:dyDescent="0.35">
      <c r="B173" s="158"/>
      <c r="C173" s="159"/>
      <c r="D173" s="160"/>
      <c r="E173" s="160"/>
      <c r="F173" s="161"/>
      <c r="G173" s="161"/>
      <c r="H173" s="162"/>
      <c r="I173" s="157">
        <f t="shared" ref="I173:I179" si="8">IFERROR(IF($A$168=1,(D173-E173)*(G173/F173)*H173,0),0)</f>
        <v>0</v>
      </c>
    </row>
    <row r="174" spans="1:9" ht="15.75" customHeight="1" x14ac:dyDescent="0.35">
      <c r="B174" s="158"/>
      <c r="C174" s="159"/>
      <c r="D174" s="160"/>
      <c r="E174" s="160"/>
      <c r="F174" s="161"/>
      <c r="G174" s="161"/>
      <c r="H174" s="162"/>
      <c r="I174" s="157">
        <f t="shared" si="8"/>
        <v>0</v>
      </c>
    </row>
    <row r="175" spans="1:9" ht="15.75" customHeight="1" x14ac:dyDescent="0.35">
      <c r="B175" s="158"/>
      <c r="C175" s="159"/>
      <c r="D175" s="160"/>
      <c r="E175" s="160"/>
      <c r="F175" s="161"/>
      <c r="G175" s="161"/>
      <c r="H175" s="162"/>
      <c r="I175" s="157">
        <f t="shared" si="8"/>
        <v>0</v>
      </c>
    </row>
    <row r="176" spans="1:9" ht="15.75" customHeight="1" x14ac:dyDescent="0.35">
      <c r="B176" s="158"/>
      <c r="C176" s="159"/>
      <c r="D176" s="160"/>
      <c r="E176" s="160"/>
      <c r="F176" s="161"/>
      <c r="G176" s="161"/>
      <c r="H176" s="162"/>
      <c r="I176" s="157">
        <f t="shared" si="8"/>
        <v>0</v>
      </c>
    </row>
    <row r="177" spans="1:9" ht="15.75" customHeight="1" x14ac:dyDescent="0.35">
      <c r="B177" s="158"/>
      <c r="C177" s="159"/>
      <c r="D177" s="160"/>
      <c r="E177" s="160"/>
      <c r="F177" s="161"/>
      <c r="G177" s="161"/>
      <c r="H177" s="162"/>
      <c r="I177" s="157">
        <f t="shared" si="8"/>
        <v>0</v>
      </c>
    </row>
    <row r="178" spans="1:9" ht="15.75" customHeight="1" x14ac:dyDescent="0.35">
      <c r="B178" s="158"/>
      <c r="C178" s="159"/>
      <c r="D178" s="160"/>
      <c r="E178" s="160"/>
      <c r="F178" s="161"/>
      <c r="G178" s="161"/>
      <c r="H178" s="162"/>
      <c r="I178" s="157">
        <f t="shared" si="8"/>
        <v>0</v>
      </c>
    </row>
    <row r="179" spans="1:9" ht="15.75" customHeight="1" thickBot="1" x14ac:dyDescent="0.4">
      <c r="B179" s="74"/>
      <c r="C179" s="78"/>
      <c r="D179" s="79"/>
      <c r="E179" s="79"/>
      <c r="F179" s="114"/>
      <c r="G179" s="114"/>
      <c r="H179" s="108"/>
      <c r="I179" s="128">
        <f t="shared" si="8"/>
        <v>0</v>
      </c>
    </row>
    <row r="180" spans="1:9" ht="15.6" thickTop="1" x14ac:dyDescent="0.35">
      <c r="B180" s="57" t="s">
        <v>79</v>
      </c>
      <c r="C180" s="57"/>
      <c r="D180" s="57"/>
      <c r="E180" s="57"/>
      <c r="F180" s="57"/>
      <c r="G180" s="57"/>
      <c r="H180" s="171"/>
      <c r="I180" s="134">
        <f>SUM(I172:I179)</f>
        <v>0</v>
      </c>
    </row>
    <row r="181" spans="1:9" x14ac:dyDescent="0.35">
      <c r="B181" s="1"/>
      <c r="C181" s="1"/>
      <c r="D181" s="1"/>
      <c r="E181" s="1"/>
      <c r="F181" s="13"/>
      <c r="G181" s="13"/>
      <c r="H181" s="7"/>
    </row>
    <row r="182" spans="1:9" x14ac:dyDescent="0.35">
      <c r="B182" s="2"/>
      <c r="C182" s="1"/>
      <c r="D182" s="1"/>
      <c r="E182" s="1"/>
      <c r="F182" s="8"/>
      <c r="G182" s="9"/>
      <c r="H182"/>
    </row>
    <row r="183" spans="1:9" ht="22.2" x14ac:dyDescent="0.45">
      <c r="A183" s="116" t="str">
        <f>IF($A$16=0,"",IF(COUNTIFS($A$17:$A$26,B183)=1,1,"nvt"))</f>
        <v/>
      </c>
      <c r="B183" s="126" t="str">
        <f>B25</f>
        <v>Andere kosten</v>
      </c>
      <c r="C183" s="36"/>
      <c r="D183"/>
      <c r="E183"/>
      <c r="F183"/>
      <c r="G183"/>
      <c r="H183"/>
    </row>
    <row r="184" spans="1:9" ht="14.25" customHeight="1" x14ac:dyDescent="0.3">
      <c r="B184" s="245" t="str">
        <f>IF(A183="nvt",VLOOKUP(A183,Alle_Kostensoorten[],2,FALSE),VLOOKUP(B183,Alle_Kostensoorten[],2,FALSE))</f>
        <v>Toelichting: Zie voor berekening tabblad 'Instructie'</v>
      </c>
      <c r="C184" s="245"/>
      <c r="D184" s="245"/>
      <c r="E184" s="245"/>
      <c r="F184" s="245"/>
      <c r="G184" s="245"/>
      <c r="H184" s="245"/>
      <c r="I184" s="245"/>
    </row>
    <row r="185" spans="1:9" ht="9" customHeight="1" x14ac:dyDescent="0.35">
      <c r="B185" s="2"/>
      <c r="C185" s="3"/>
      <c r="D185"/>
      <c r="E185"/>
      <c r="F185"/>
      <c r="G185"/>
      <c r="H185"/>
    </row>
    <row r="186" spans="1:9" ht="15.6" thickBot="1" x14ac:dyDescent="0.4">
      <c r="B186" s="155" t="s">
        <v>2</v>
      </c>
      <c r="C186" s="109" t="s">
        <v>93</v>
      </c>
      <c r="D186" s="109" t="s">
        <v>120</v>
      </c>
      <c r="E186" s="109" t="s">
        <v>113</v>
      </c>
      <c r="F186" s="154" t="s">
        <v>0</v>
      </c>
      <c r="G186" s="109" t="s">
        <v>31</v>
      </c>
      <c r="H186" s="191"/>
      <c r="I186" s="191"/>
    </row>
    <row r="187" spans="1:9" ht="15.75" customHeight="1" thickTop="1" x14ac:dyDescent="0.35">
      <c r="B187" s="196"/>
      <c r="C187" s="181"/>
      <c r="D187" s="181"/>
      <c r="E187" s="184"/>
      <c r="F187" s="156">
        <f>IF($A$183=1,$E187*$D187,0)</f>
        <v>0</v>
      </c>
      <c r="G187" s="260"/>
      <c r="H187" s="261"/>
      <c r="I187" s="261"/>
    </row>
    <row r="188" spans="1:9" ht="15.75" customHeight="1" x14ac:dyDescent="0.35">
      <c r="B188" s="168"/>
      <c r="C188" s="85"/>
      <c r="D188" s="181"/>
      <c r="E188" s="184"/>
      <c r="F188" s="157">
        <f t="shared" ref="F188:F202" si="9">IF($A$183=1,$E188*$D188,0)</f>
        <v>0</v>
      </c>
      <c r="G188" s="242"/>
      <c r="H188" s="243"/>
      <c r="I188" s="243"/>
    </row>
    <row r="189" spans="1:9" ht="15.75" customHeight="1" x14ac:dyDescent="0.35">
      <c r="B189" s="168"/>
      <c r="C189" s="85"/>
      <c r="D189" s="181"/>
      <c r="E189" s="184"/>
      <c r="F189" s="157">
        <f t="shared" si="9"/>
        <v>0</v>
      </c>
      <c r="G189" s="242"/>
      <c r="H189" s="243"/>
      <c r="I189" s="243"/>
    </row>
    <row r="190" spans="1:9" ht="15.75" customHeight="1" x14ac:dyDescent="0.35">
      <c r="B190" s="168"/>
      <c r="C190" s="85"/>
      <c r="D190" s="181"/>
      <c r="E190" s="184"/>
      <c r="F190" s="157">
        <f t="shared" si="9"/>
        <v>0</v>
      </c>
      <c r="G190" s="242"/>
      <c r="H190" s="243"/>
      <c r="I190" s="243"/>
    </row>
    <row r="191" spans="1:9" ht="15.75" customHeight="1" x14ac:dyDescent="0.35">
      <c r="B191" s="168"/>
      <c r="C191" s="85"/>
      <c r="D191" s="181"/>
      <c r="E191" s="184"/>
      <c r="F191" s="157">
        <f t="shared" si="9"/>
        <v>0</v>
      </c>
      <c r="G191" s="242"/>
      <c r="H191" s="243"/>
      <c r="I191" s="243"/>
    </row>
    <row r="192" spans="1:9" ht="15.75" customHeight="1" x14ac:dyDescent="0.35">
      <c r="B192" s="168"/>
      <c r="C192" s="85"/>
      <c r="D192" s="181"/>
      <c r="E192" s="184"/>
      <c r="F192" s="157">
        <f t="shared" si="9"/>
        <v>0</v>
      </c>
      <c r="G192" s="242"/>
      <c r="H192" s="243"/>
      <c r="I192" s="243"/>
    </row>
    <row r="193" spans="1:9" ht="15.75" customHeight="1" x14ac:dyDescent="0.35">
      <c r="B193" s="168"/>
      <c r="C193" s="85"/>
      <c r="D193" s="85"/>
      <c r="E193" s="161"/>
      <c r="F193" s="157">
        <f t="shared" si="9"/>
        <v>0</v>
      </c>
      <c r="G193" s="242"/>
      <c r="H193" s="243"/>
      <c r="I193" s="243"/>
    </row>
    <row r="194" spans="1:9" ht="15.75" customHeight="1" x14ac:dyDescent="0.35">
      <c r="B194" s="168"/>
      <c r="C194" s="85"/>
      <c r="D194" s="85"/>
      <c r="E194" s="161"/>
      <c r="F194" s="157">
        <f t="shared" si="9"/>
        <v>0</v>
      </c>
      <c r="G194" s="242"/>
      <c r="H194" s="243"/>
      <c r="I194" s="243"/>
    </row>
    <row r="195" spans="1:9" ht="15.75" customHeight="1" x14ac:dyDescent="0.35">
      <c r="B195" s="168"/>
      <c r="C195" s="85"/>
      <c r="D195" s="85"/>
      <c r="E195" s="161"/>
      <c r="F195" s="157">
        <f t="shared" si="9"/>
        <v>0</v>
      </c>
      <c r="G195" s="242"/>
      <c r="H195" s="243"/>
      <c r="I195" s="243"/>
    </row>
    <row r="196" spans="1:9" ht="15.75" customHeight="1" x14ac:dyDescent="0.35">
      <c r="B196" s="168"/>
      <c r="C196" s="85"/>
      <c r="D196" s="85"/>
      <c r="E196" s="161"/>
      <c r="F196" s="157">
        <f t="shared" si="9"/>
        <v>0</v>
      </c>
      <c r="G196" s="242"/>
      <c r="H196" s="243"/>
      <c r="I196" s="243"/>
    </row>
    <row r="197" spans="1:9" ht="15.75" customHeight="1" x14ac:dyDescent="0.35">
      <c r="B197" s="168"/>
      <c r="C197" s="85"/>
      <c r="D197" s="85"/>
      <c r="E197" s="161"/>
      <c r="F197" s="157">
        <f t="shared" si="9"/>
        <v>0</v>
      </c>
      <c r="G197" s="242"/>
      <c r="H197" s="243"/>
      <c r="I197" s="243"/>
    </row>
    <row r="198" spans="1:9" ht="15.75" customHeight="1" x14ac:dyDescent="0.35">
      <c r="B198" s="168"/>
      <c r="C198" s="85"/>
      <c r="D198" s="85"/>
      <c r="E198" s="161"/>
      <c r="F198" s="157">
        <f t="shared" si="9"/>
        <v>0</v>
      </c>
      <c r="G198" s="242"/>
      <c r="H198" s="243"/>
      <c r="I198" s="243"/>
    </row>
    <row r="199" spans="1:9" ht="15.75" customHeight="1" x14ac:dyDescent="0.35">
      <c r="B199" s="168"/>
      <c r="C199" s="85"/>
      <c r="D199" s="85"/>
      <c r="E199" s="161"/>
      <c r="F199" s="157">
        <f t="shared" si="9"/>
        <v>0</v>
      </c>
      <c r="G199" s="242"/>
      <c r="H199" s="243"/>
      <c r="I199" s="243"/>
    </row>
    <row r="200" spans="1:9" ht="15.75" customHeight="1" x14ac:dyDescent="0.35">
      <c r="B200" s="168"/>
      <c r="C200" s="85"/>
      <c r="D200" s="85"/>
      <c r="E200" s="161"/>
      <c r="F200" s="157">
        <f t="shared" si="9"/>
        <v>0</v>
      </c>
      <c r="G200" s="242"/>
      <c r="H200" s="243"/>
      <c r="I200" s="243"/>
    </row>
    <row r="201" spans="1:9" ht="15.75" customHeight="1" x14ac:dyDescent="0.35">
      <c r="B201" s="168"/>
      <c r="C201" s="85"/>
      <c r="D201" s="85"/>
      <c r="E201" s="161"/>
      <c r="F201" s="157">
        <f t="shared" si="9"/>
        <v>0</v>
      </c>
      <c r="G201" s="242"/>
      <c r="H201" s="243"/>
      <c r="I201" s="243"/>
    </row>
    <row r="202" spans="1:9" ht="15.75" customHeight="1" thickBot="1" x14ac:dyDescent="0.4">
      <c r="B202" s="72"/>
      <c r="C202" s="73"/>
      <c r="D202" s="73"/>
      <c r="E202" s="114"/>
      <c r="F202" s="128">
        <f t="shared" si="9"/>
        <v>0</v>
      </c>
      <c r="G202" s="242"/>
      <c r="H202" s="243"/>
      <c r="I202" s="243"/>
    </row>
    <row r="203" spans="1:9" ht="15.6" thickTop="1" x14ac:dyDescent="0.35">
      <c r="B203" s="169" t="s">
        <v>79</v>
      </c>
      <c r="C203" s="169"/>
      <c r="D203" s="169"/>
      <c r="E203" s="170"/>
      <c r="F203" s="134">
        <f>SUM(F187:F202)</f>
        <v>0</v>
      </c>
      <c r="G203" s="169"/>
      <c r="H203" s="169"/>
      <c r="I203" s="169"/>
    </row>
    <row r="204" spans="1:9" x14ac:dyDescent="0.35">
      <c r="B204" s="1"/>
      <c r="C204" s="1"/>
      <c r="D204" s="1"/>
      <c r="E204" s="1"/>
      <c r="F204" s="6"/>
      <c r="G204" s="7"/>
      <c r="H204"/>
    </row>
    <row r="205" spans="1:9" x14ac:dyDescent="0.35">
      <c r="B205" s="1"/>
      <c r="C205" s="1"/>
      <c r="D205" s="1"/>
      <c r="E205" s="1"/>
      <c r="F205" s="6"/>
      <c r="G205" s="7"/>
      <c r="H205"/>
    </row>
    <row r="206" spans="1:9" ht="22.2" x14ac:dyDescent="0.45">
      <c r="A206" s="116" t="str">
        <f>IF($A$16=0,"",IF(COUNTIFS($A$17:$A$26,B206)=1,1,"nvt"))</f>
        <v/>
      </c>
      <c r="B206" s="126" t="str">
        <f>B26</f>
        <v>Forfait 40% voor overige kosten</v>
      </c>
      <c r="C206" s="36"/>
      <c r="D206" s="36"/>
      <c r="E206" s="1"/>
      <c r="F206" s="6"/>
      <c r="G206" s="7"/>
      <c r="H206"/>
    </row>
    <row r="207" spans="1:9" ht="14.25" customHeight="1" x14ac:dyDescent="0.3">
      <c r="B207" s="245" t="str">
        <f>IF(A206="nvt",VLOOKUP(A206,Alle_Kostensoorten[],2,FALSE),VLOOKUP(B206,Alle_Kostensoorten[],2,FALSE))</f>
        <v>Toelichting: Dit forfait wordt automatisch berekend over de 'Loonkosten plus vast % (44,2%)' en 'Vast uurtarief eigen arbeid - € 43'. U hoeft deze tabel niet zelf in te vullen.</v>
      </c>
      <c r="C207" s="245"/>
      <c r="D207" s="245"/>
      <c r="E207" s="245"/>
      <c r="F207" s="245"/>
      <c r="G207" s="245"/>
      <c r="H207" s="245"/>
      <c r="I207" s="245"/>
    </row>
    <row r="208" spans="1:9" ht="9.75" customHeight="1" x14ac:dyDescent="0.35">
      <c r="B208" s="1"/>
      <c r="C208" s="1"/>
      <c r="D208" s="1"/>
      <c r="E208" s="1"/>
      <c r="F208" s="6"/>
      <c r="G208" s="7"/>
      <c r="H208"/>
    </row>
    <row r="209" spans="2:9" ht="15.6" thickBot="1" x14ac:dyDescent="0.4">
      <c r="B209" s="155" t="s">
        <v>2</v>
      </c>
      <c r="C209" s="154" t="s">
        <v>0</v>
      </c>
      <c r="D209"/>
      <c r="E209"/>
      <c r="F209"/>
      <c r="G209"/>
      <c r="H209"/>
    </row>
    <row r="210" spans="2:9" ht="15.75" customHeight="1" thickTop="1" x14ac:dyDescent="0.35">
      <c r="B210" s="217" t="str">
        <f>Hulpblad!V2</f>
        <v xml:space="preserve"> </v>
      </c>
      <c r="C210" s="156">
        <f>IF(AND($A$206=1,B210&lt;&gt;"",B210&lt;&gt;" "),(SUMIFS($G$59:$G$73,$B$59:$B$73,$B210)+SUMIFS($E$115:$E$124,$B$115:$B$124,$B210))*0.4,0)</f>
        <v>0</v>
      </c>
      <c r="D210"/>
      <c r="E210"/>
      <c r="F210"/>
      <c r="G210"/>
      <c r="H210"/>
    </row>
    <row r="211" spans="2:9" ht="15.75" customHeight="1" x14ac:dyDescent="0.35">
      <c r="B211" s="218" t="str">
        <f>Hulpblad!V3</f>
        <v xml:space="preserve"> </v>
      </c>
      <c r="C211" s="157">
        <f t="shared" ref="C211:C219" si="10">IF(AND($A$206=1,B211&lt;&gt;"",B211&lt;&gt;" "),(SUMIFS($G$59:$G$73,$B$59:$B$73,$B211)+SUMIFS($E$115:$E$124,$B$115:$B$124,$B211))*0.4,0)</f>
        <v>0</v>
      </c>
      <c r="D211"/>
      <c r="E211"/>
      <c r="F211"/>
      <c r="G211"/>
      <c r="H211"/>
    </row>
    <row r="212" spans="2:9" ht="15.75" customHeight="1" x14ac:dyDescent="0.35">
      <c r="B212" s="218" t="str">
        <f>Hulpblad!V4</f>
        <v xml:space="preserve"> </v>
      </c>
      <c r="C212" s="157">
        <f t="shared" si="10"/>
        <v>0</v>
      </c>
      <c r="D212"/>
      <c r="E212"/>
      <c r="F212"/>
      <c r="G212"/>
      <c r="H212"/>
    </row>
    <row r="213" spans="2:9" ht="15.75" customHeight="1" x14ac:dyDescent="0.35">
      <c r="B213" s="218" t="str">
        <f>Hulpblad!V5</f>
        <v xml:space="preserve"> </v>
      </c>
      <c r="C213" s="157">
        <f t="shared" si="10"/>
        <v>0</v>
      </c>
      <c r="D213"/>
      <c r="E213"/>
      <c r="F213"/>
      <c r="G213"/>
      <c r="H213"/>
    </row>
    <row r="214" spans="2:9" ht="15.75" customHeight="1" x14ac:dyDescent="0.35">
      <c r="B214" s="218" t="str">
        <f>Hulpblad!V6</f>
        <v xml:space="preserve"> </v>
      </c>
      <c r="C214" s="157">
        <f t="shared" si="10"/>
        <v>0</v>
      </c>
      <c r="D214"/>
      <c r="E214"/>
      <c r="F214"/>
      <c r="G214"/>
      <c r="H214"/>
    </row>
    <row r="215" spans="2:9" ht="15.75" customHeight="1" x14ac:dyDescent="0.35">
      <c r="B215" s="218" t="str">
        <f>Hulpblad!V7</f>
        <v xml:space="preserve"> </v>
      </c>
      <c r="C215" s="157">
        <f t="shared" si="10"/>
        <v>0</v>
      </c>
      <c r="D215"/>
      <c r="E215"/>
      <c r="F215"/>
      <c r="G215"/>
      <c r="H215"/>
    </row>
    <row r="216" spans="2:9" ht="15.75" customHeight="1" x14ac:dyDescent="0.35">
      <c r="B216" s="218" t="str">
        <f>Hulpblad!V8</f>
        <v xml:space="preserve"> </v>
      </c>
      <c r="C216" s="157">
        <f t="shared" si="10"/>
        <v>0</v>
      </c>
      <c r="D216"/>
      <c r="E216"/>
      <c r="F216"/>
      <c r="G216"/>
      <c r="H216"/>
    </row>
    <row r="217" spans="2:9" ht="15.75" customHeight="1" x14ac:dyDescent="0.35">
      <c r="B217" s="218" t="str">
        <f>Hulpblad!V9</f>
        <v xml:space="preserve"> </v>
      </c>
      <c r="C217" s="157">
        <f t="shared" si="10"/>
        <v>0</v>
      </c>
      <c r="D217"/>
      <c r="E217"/>
      <c r="F217"/>
      <c r="G217"/>
      <c r="H217"/>
    </row>
    <row r="218" spans="2:9" ht="15.75" customHeight="1" x14ac:dyDescent="0.35">
      <c r="B218" s="218" t="str">
        <f>Hulpblad!V10</f>
        <v xml:space="preserve"> </v>
      </c>
      <c r="C218" s="157">
        <f t="shared" si="10"/>
        <v>0</v>
      </c>
      <c r="D218"/>
      <c r="E218"/>
      <c r="F218"/>
      <c r="G218"/>
      <c r="H218"/>
    </row>
    <row r="219" spans="2:9" ht="15.75" customHeight="1" thickBot="1" x14ac:dyDescent="0.4">
      <c r="B219" s="218" t="str">
        <f>Hulpblad!V11</f>
        <v xml:space="preserve"> </v>
      </c>
      <c r="C219" s="157">
        <f t="shared" si="10"/>
        <v>0</v>
      </c>
      <c r="D219"/>
      <c r="E219"/>
      <c r="F219"/>
      <c r="G219"/>
      <c r="H219"/>
    </row>
    <row r="220" spans="2:9" ht="15.6" thickTop="1" x14ac:dyDescent="0.35">
      <c r="B220" s="219" t="s">
        <v>79</v>
      </c>
      <c r="C220" s="134">
        <f>SUM(C210:C219)</f>
        <v>0</v>
      </c>
      <c r="D220"/>
      <c r="E220"/>
      <c r="F220"/>
      <c r="G220"/>
      <c r="H220"/>
    </row>
    <row r="221" spans="2:9" x14ac:dyDescent="0.35">
      <c r="B221" s="2"/>
      <c r="C221" s="1"/>
      <c r="D221" s="1"/>
      <c r="E221" s="1"/>
      <c r="F221" s="8"/>
      <c r="G221" s="9"/>
      <c r="H221"/>
    </row>
    <row r="222" spans="2:9" ht="15.6" thickBot="1" x14ac:dyDescent="0.4">
      <c r="B222" s="32"/>
      <c r="C222" s="33"/>
      <c r="D222" s="33"/>
      <c r="E222" s="33"/>
      <c r="F222" s="34"/>
      <c r="G222" s="35"/>
      <c r="H222" s="35"/>
      <c r="I222" s="35"/>
    </row>
    <row r="223" spans="2:9" ht="7.5" customHeight="1" thickTop="1" x14ac:dyDescent="0.35">
      <c r="B223" s="2"/>
      <c r="C223" s="1"/>
      <c r="D223" s="1"/>
      <c r="E223" s="1"/>
      <c r="F223" s="8"/>
      <c r="G223" s="9"/>
      <c r="H223"/>
    </row>
    <row r="224" spans="2:9" ht="23.4" x14ac:dyDescent="0.3">
      <c r="B224" s="250" t="s">
        <v>44</v>
      </c>
      <c r="C224" s="250"/>
      <c r="D224" s="250"/>
      <c r="E224" s="250"/>
      <c r="F224" s="250"/>
      <c r="G224" s="250"/>
      <c r="H224" s="250"/>
    </row>
    <row r="225" spans="2:9" x14ac:dyDescent="0.35">
      <c r="B225" s="2"/>
      <c r="C225" s="1"/>
      <c r="D225" s="1"/>
      <c r="E225" s="1"/>
      <c r="F225" s="8"/>
      <c r="G225" s="9"/>
      <c r="H225"/>
    </row>
    <row r="226" spans="2:9" ht="22.2" x14ac:dyDescent="0.45">
      <c r="B226" s="36" t="s">
        <v>35</v>
      </c>
      <c r="C226" s="9"/>
      <c r="D226" s="9"/>
      <c r="E226" s="9"/>
      <c r="F226" s="8"/>
      <c r="G226" s="9"/>
      <c r="H226"/>
    </row>
    <row r="227" spans="2:9" ht="158.25" customHeight="1" x14ac:dyDescent="0.3">
      <c r="B227" s="253" t="s">
        <v>102</v>
      </c>
      <c r="C227" s="253"/>
      <c r="D227" s="253"/>
      <c r="E227" s="253"/>
      <c r="F227" s="253"/>
      <c r="G227" s="253"/>
      <c r="H227" s="253"/>
      <c r="I227" s="253"/>
    </row>
    <row r="228" spans="2:9" x14ac:dyDescent="0.35">
      <c r="B228" s="2"/>
      <c r="C228" s="9"/>
      <c r="D228" s="9"/>
      <c r="E228" s="9"/>
      <c r="F228" s="8"/>
      <c r="G228" s="9"/>
      <c r="H228"/>
    </row>
    <row r="229" spans="2:9" ht="15.6" customHeight="1" thickBot="1" x14ac:dyDescent="0.4">
      <c r="B229" s="37" t="s">
        <v>36</v>
      </c>
      <c r="C229" s="38" t="s">
        <v>6</v>
      </c>
      <c r="D229" s="38" t="s">
        <v>33</v>
      </c>
      <c r="E229" s="112" t="s">
        <v>45</v>
      </c>
      <c r="F229" s="111"/>
      <c r="G229" s="111"/>
      <c r="H229" s="111"/>
      <c r="I229" s="111"/>
    </row>
    <row r="230" spans="2:9" ht="15.75" customHeight="1" thickTop="1" x14ac:dyDescent="0.35">
      <c r="B230" s="43" t="s">
        <v>138</v>
      </c>
      <c r="C230" s="80"/>
      <c r="D230" s="129">
        <f>IFERROR(C230/$C$237,0)</f>
        <v>0</v>
      </c>
      <c r="E230" s="263"/>
      <c r="F230" s="264"/>
      <c r="G230" s="264"/>
      <c r="H230" s="264"/>
      <c r="I230" s="265"/>
    </row>
    <row r="231" spans="2:9" ht="15.75" customHeight="1" x14ac:dyDescent="0.35">
      <c r="B231" s="43" t="s">
        <v>87</v>
      </c>
      <c r="C231" s="80"/>
      <c r="D231" s="129">
        <f t="shared" ref="D231:D235" si="11">IFERROR(C231/$C$237,0)</f>
        <v>0</v>
      </c>
      <c r="E231" s="242"/>
      <c r="F231" s="243"/>
      <c r="G231" s="243"/>
      <c r="H231" s="243"/>
      <c r="I231" s="262"/>
    </row>
    <row r="232" spans="2:9" ht="15.75" customHeight="1" x14ac:dyDescent="0.35">
      <c r="B232" s="43" t="s">
        <v>88</v>
      </c>
      <c r="C232" s="80"/>
      <c r="D232" s="129">
        <f t="shared" si="11"/>
        <v>0</v>
      </c>
      <c r="E232" s="242"/>
      <c r="F232" s="243"/>
      <c r="G232" s="243"/>
      <c r="H232" s="243"/>
      <c r="I232" s="262"/>
    </row>
    <row r="233" spans="2:9" ht="15.75" customHeight="1" x14ac:dyDescent="0.35">
      <c r="B233" s="43" t="s">
        <v>37</v>
      </c>
      <c r="C233" s="80"/>
      <c r="D233" s="129">
        <f t="shared" si="11"/>
        <v>0</v>
      </c>
      <c r="E233" s="242"/>
      <c r="F233" s="243"/>
      <c r="G233" s="243"/>
      <c r="H233" s="243"/>
      <c r="I233" s="262"/>
    </row>
    <row r="234" spans="2:9" ht="15.75" customHeight="1" thickBot="1" x14ac:dyDescent="0.4">
      <c r="B234" s="44" t="s">
        <v>38</v>
      </c>
      <c r="C234" s="81"/>
      <c r="D234" s="130">
        <f t="shared" si="11"/>
        <v>0</v>
      </c>
      <c r="E234" s="242"/>
      <c r="F234" s="243"/>
      <c r="G234" s="243"/>
      <c r="H234" s="243"/>
      <c r="I234" s="262"/>
    </row>
    <row r="235" spans="2:9" ht="16.2" thickTop="1" thickBot="1" x14ac:dyDescent="0.4">
      <c r="B235" s="58" t="s">
        <v>1</v>
      </c>
      <c r="C235" s="131">
        <f>SUM(C230:C234)</f>
        <v>0</v>
      </c>
      <c r="D235" s="132">
        <f t="shared" si="11"/>
        <v>0</v>
      </c>
      <c r="E235" s="59"/>
      <c r="F235" s="59"/>
      <c r="G235" s="59"/>
      <c r="H235" s="58"/>
      <c r="I235" s="60"/>
    </row>
    <row r="236" spans="2:9" ht="13.5" customHeight="1" thickTop="1" x14ac:dyDescent="0.35">
      <c r="B236" s="9"/>
      <c r="C236" s="9"/>
      <c r="D236" s="9"/>
      <c r="E236" s="9"/>
      <c r="F236" s="8"/>
      <c r="G236" s="9"/>
      <c r="H236"/>
    </row>
    <row r="237" spans="2:9" ht="15.6" thickBot="1" x14ac:dyDescent="0.4">
      <c r="B237" s="37" t="s">
        <v>0</v>
      </c>
      <c r="C237" s="133">
        <f>D27</f>
        <v>0</v>
      </c>
      <c r="D237" s="9"/>
      <c r="E237" s="9"/>
      <c r="F237" s="8"/>
      <c r="G237" s="9"/>
      <c r="H237"/>
    </row>
    <row r="238" spans="2:9" ht="15.6" thickTop="1" x14ac:dyDescent="0.35">
      <c r="B238" s="2"/>
      <c r="C238" s="1"/>
      <c r="D238" s="1"/>
      <c r="E238" s="1"/>
      <c r="F238" s="8"/>
      <c r="G238" s="9"/>
      <c r="H238"/>
    </row>
    <row r="239" spans="2:9" ht="15.6" thickBot="1" x14ac:dyDescent="0.4">
      <c r="B239" s="37" t="s">
        <v>81</v>
      </c>
      <c r="C239" s="133" t="str">
        <f>IF(ROUND(C235,2)-ROUND(C237,2)=0,"JA",C235-C237)</f>
        <v>JA</v>
      </c>
      <c r="D239" s="1"/>
      <c r="E239" s="1"/>
      <c r="F239" s="8"/>
      <c r="G239" s="9"/>
      <c r="H239"/>
    </row>
    <row r="240" spans="2:9" thickTop="1" x14ac:dyDescent="0.3">
      <c r="B240" s="9"/>
      <c r="C240" s="9"/>
      <c r="D240" s="9"/>
      <c r="E240" s="9"/>
      <c r="F240" s="9"/>
      <c r="G240" s="9"/>
      <c r="H240" s="9"/>
    </row>
    <row r="241" spans="2:8" ht="14.4" x14ac:dyDescent="0.3">
      <c r="B241" s="9"/>
      <c r="C241" s="9"/>
      <c r="D241" s="9"/>
      <c r="E241" s="9"/>
      <c r="F241" s="9"/>
      <c r="G241" s="9"/>
      <c r="H241" s="9"/>
    </row>
    <row r="242" spans="2:8" ht="14.4" x14ac:dyDescent="0.3">
      <c r="B242" s="9"/>
      <c r="C242" s="9"/>
      <c r="D242" s="9"/>
      <c r="E242" s="9"/>
      <c r="F242" s="9"/>
      <c r="G242" s="9"/>
      <c r="H242" s="9"/>
    </row>
    <row r="243" spans="2:8" ht="14.4" x14ac:dyDescent="0.3">
      <c r="B243" s="9"/>
      <c r="C243" s="9"/>
      <c r="D243" s="9"/>
      <c r="E243" s="9"/>
      <c r="F243" s="9"/>
      <c r="G243" s="9"/>
      <c r="H243" s="9"/>
    </row>
    <row r="244" spans="2:8" ht="14.4" x14ac:dyDescent="0.3">
      <c r="B244" s="9"/>
      <c r="C244" s="9"/>
      <c r="D244" s="9"/>
      <c r="E244" s="9"/>
      <c r="F244" s="9"/>
      <c r="G244" s="9"/>
      <c r="H244" s="9"/>
    </row>
    <row r="245" spans="2:8" ht="14.4" x14ac:dyDescent="0.3">
      <c r="B245" s="9"/>
      <c r="C245" s="9"/>
      <c r="D245" s="9"/>
      <c r="E245" s="9"/>
      <c r="F245" s="9"/>
      <c r="G245" s="9"/>
      <c r="H245" s="9"/>
    </row>
    <row r="246" spans="2:8" ht="14.4" x14ac:dyDescent="0.3">
      <c r="B246" s="9"/>
      <c r="C246" s="9"/>
      <c r="D246" s="9"/>
      <c r="E246" s="9"/>
      <c r="F246" s="9"/>
      <c r="G246" s="9"/>
      <c r="H246" s="9"/>
    </row>
    <row r="247" spans="2:8" ht="14.4" x14ac:dyDescent="0.3">
      <c r="B247" s="9"/>
      <c r="C247" s="9"/>
      <c r="D247" s="9"/>
      <c r="E247" s="9"/>
      <c r="F247" s="9"/>
      <c r="G247" s="9"/>
      <c r="H247" s="9"/>
    </row>
    <row r="248" spans="2:8" ht="14.4" x14ac:dyDescent="0.3">
      <c r="B248" s="9"/>
      <c r="C248" s="9"/>
      <c r="D248" s="9"/>
      <c r="E248" s="9"/>
      <c r="F248" s="9"/>
      <c r="G248" s="9"/>
      <c r="H248" s="9"/>
    </row>
    <row r="249" spans="2:8" ht="14.4" x14ac:dyDescent="0.3">
      <c r="B249" s="9"/>
      <c r="C249" s="9"/>
      <c r="D249" s="9"/>
      <c r="E249" s="9"/>
      <c r="F249" s="9"/>
      <c r="G249" s="9"/>
      <c r="H249" s="9"/>
    </row>
    <row r="250" spans="2:8" ht="14.4" x14ac:dyDescent="0.3">
      <c r="B250" s="9"/>
      <c r="C250" s="9"/>
      <c r="D250" s="9"/>
      <c r="E250" s="9"/>
      <c r="F250" s="9"/>
      <c r="G250" s="9"/>
      <c r="H250" s="9"/>
    </row>
    <row r="251" spans="2:8" ht="14.4" x14ac:dyDescent="0.3">
      <c r="B251" s="9"/>
      <c r="C251" s="9"/>
      <c r="D251" s="9"/>
      <c r="E251" s="9"/>
      <c r="F251" s="9"/>
      <c r="G251" s="9"/>
      <c r="H251" s="9"/>
    </row>
    <row r="252" spans="2:8" ht="14.4" x14ac:dyDescent="0.3">
      <c r="B252" s="9"/>
      <c r="C252" s="9"/>
      <c r="D252" s="9"/>
      <c r="E252" s="9"/>
      <c r="F252" s="9"/>
      <c r="G252" s="9"/>
      <c r="H252" s="9"/>
    </row>
    <row r="253" spans="2:8" ht="14.4" x14ac:dyDescent="0.3">
      <c r="B253" s="9"/>
      <c r="C253" s="9"/>
      <c r="D253" s="9"/>
      <c r="E253" s="9"/>
      <c r="F253" s="9"/>
      <c r="G253" s="9"/>
      <c r="H253" s="9"/>
    </row>
    <row r="254" spans="2:8" ht="14.4" x14ac:dyDescent="0.3">
      <c r="B254" s="9"/>
      <c r="C254" s="9"/>
      <c r="D254" s="9"/>
      <c r="E254" s="9"/>
      <c r="F254" s="9"/>
      <c r="G254" s="9"/>
      <c r="H254" s="9"/>
    </row>
    <row r="255" spans="2:8" ht="14.4" x14ac:dyDescent="0.3">
      <c r="B255" s="9"/>
      <c r="C255" s="9"/>
      <c r="D255" s="9"/>
      <c r="E255" s="9"/>
      <c r="F255" s="9"/>
      <c r="G255" s="9"/>
      <c r="H255" s="9"/>
    </row>
    <row r="256" spans="2:8" ht="14.4" x14ac:dyDescent="0.3">
      <c r="B256" s="9"/>
      <c r="C256" s="9"/>
      <c r="D256" s="9"/>
      <c r="E256" s="9"/>
      <c r="F256" s="9"/>
      <c r="G256" s="9"/>
      <c r="H256" s="9"/>
    </row>
    <row r="257" spans="2:8" ht="14.4" x14ac:dyDescent="0.3">
      <c r="B257" s="9"/>
      <c r="C257" s="9"/>
      <c r="D257" s="9"/>
      <c r="E257" s="9"/>
      <c r="F257" s="9"/>
      <c r="G257" s="9"/>
      <c r="H257" s="9"/>
    </row>
    <row r="258" spans="2:8" ht="14.4" x14ac:dyDescent="0.3">
      <c r="B258" s="9"/>
      <c r="C258" s="9"/>
      <c r="D258" s="9"/>
      <c r="E258" s="9"/>
      <c r="F258" s="9"/>
      <c r="G258" s="9"/>
      <c r="H258" s="9"/>
    </row>
    <row r="259" spans="2:8" ht="14.4" x14ac:dyDescent="0.3">
      <c r="B259" s="9"/>
      <c r="C259" s="9"/>
      <c r="D259" s="9"/>
      <c r="E259" s="9"/>
      <c r="F259" s="9"/>
      <c r="G259" s="9"/>
      <c r="H259" s="9"/>
    </row>
    <row r="260" spans="2:8" ht="14.4" x14ac:dyDescent="0.3">
      <c r="B260" s="9"/>
      <c r="C260" s="9"/>
      <c r="D260" s="9"/>
      <c r="E260" s="9"/>
      <c r="F260" s="9"/>
      <c r="G260" s="9"/>
      <c r="H260" s="9"/>
    </row>
    <row r="261" spans="2:8" ht="14.4" x14ac:dyDescent="0.3">
      <c r="B261" s="9"/>
      <c r="C261" s="9"/>
      <c r="D261" s="9"/>
      <c r="E261" s="9"/>
      <c r="F261" s="9"/>
      <c r="G261" s="9"/>
      <c r="H261" s="9"/>
    </row>
    <row r="262" spans="2:8" ht="14.4" x14ac:dyDescent="0.3">
      <c r="B262" s="9"/>
      <c r="C262" s="9"/>
      <c r="D262" s="9"/>
      <c r="E262" s="9"/>
      <c r="F262" s="9"/>
      <c r="G262" s="9"/>
      <c r="H262" s="9"/>
    </row>
    <row r="263" spans="2:8" ht="14.4" x14ac:dyDescent="0.3">
      <c r="B263" s="9"/>
      <c r="C263" s="9"/>
      <c r="D263" s="9"/>
      <c r="E263" s="9"/>
      <c r="F263" s="9"/>
      <c r="G263" s="9"/>
      <c r="H263" s="9"/>
    </row>
    <row r="264" spans="2:8" ht="14.4" x14ac:dyDescent="0.3">
      <c r="B264" s="9"/>
      <c r="C264" s="9"/>
      <c r="D264" s="9"/>
      <c r="E264" s="9"/>
      <c r="F264" s="9"/>
      <c r="G264" s="9"/>
      <c r="H264" s="9"/>
    </row>
    <row r="265" spans="2:8" ht="14.4" x14ac:dyDescent="0.3">
      <c r="B265" s="9"/>
      <c r="C265" s="9"/>
      <c r="D265" s="9"/>
      <c r="E265" s="9"/>
      <c r="F265" s="9"/>
      <c r="G265" s="9"/>
      <c r="H265" s="9"/>
    </row>
    <row r="266" spans="2:8" ht="14.4" x14ac:dyDescent="0.3">
      <c r="B266" s="9"/>
      <c r="C266" s="9"/>
      <c r="D266" s="9"/>
      <c r="E266" s="9"/>
      <c r="F266" s="9"/>
      <c r="G266" s="9"/>
      <c r="H266" s="9"/>
    </row>
    <row r="267" spans="2:8" ht="14.4" x14ac:dyDescent="0.3">
      <c r="B267" s="9"/>
      <c r="C267" s="9"/>
      <c r="D267" s="9"/>
      <c r="E267" s="9"/>
      <c r="F267" s="9"/>
      <c r="G267" s="9"/>
      <c r="H267" s="9"/>
    </row>
    <row r="268" spans="2:8" ht="14.4" x14ac:dyDescent="0.3">
      <c r="B268" s="9"/>
      <c r="C268" s="9"/>
      <c r="D268" s="9"/>
      <c r="E268" s="9"/>
      <c r="F268" s="9"/>
      <c r="G268" s="9"/>
      <c r="H268" s="9"/>
    </row>
    <row r="269" spans="2:8" ht="14.4" x14ac:dyDescent="0.3">
      <c r="B269" s="9"/>
      <c r="C269" s="9"/>
      <c r="D269" s="9"/>
      <c r="E269" s="9"/>
      <c r="F269" s="9"/>
      <c r="G269" s="9"/>
      <c r="H269" s="9"/>
    </row>
    <row r="270" spans="2:8" ht="14.4" x14ac:dyDescent="0.3">
      <c r="B270" s="9"/>
      <c r="C270" s="9"/>
      <c r="D270" s="9"/>
      <c r="E270" s="9"/>
      <c r="F270" s="9"/>
      <c r="G270" s="9"/>
      <c r="H270" s="9"/>
    </row>
    <row r="271" spans="2:8" ht="14.4" x14ac:dyDescent="0.3">
      <c r="B271" s="9"/>
      <c r="C271" s="9"/>
      <c r="D271" s="9"/>
      <c r="E271" s="9"/>
      <c r="F271" s="9"/>
      <c r="G271" s="9"/>
      <c r="H271" s="9"/>
    </row>
    <row r="272" spans="2:8" ht="14.4" x14ac:dyDescent="0.3">
      <c r="B272" s="9"/>
      <c r="C272" s="9"/>
      <c r="D272" s="9"/>
      <c r="E272" s="9"/>
      <c r="F272" s="9"/>
      <c r="G272" s="9"/>
      <c r="H272" s="9"/>
    </row>
    <row r="273" spans="2:8" ht="14.4" x14ac:dyDescent="0.3">
      <c r="B273" s="9"/>
      <c r="C273" s="9"/>
      <c r="D273" s="9"/>
      <c r="E273" s="9"/>
      <c r="F273" s="9"/>
      <c r="G273" s="9"/>
      <c r="H273" s="9"/>
    </row>
    <row r="274" spans="2:8" ht="14.4" x14ac:dyDescent="0.3">
      <c r="B274" s="9"/>
      <c r="C274" s="9"/>
      <c r="D274" s="9"/>
      <c r="E274" s="9"/>
      <c r="F274" s="9"/>
      <c r="G274" s="9"/>
      <c r="H274" s="9"/>
    </row>
    <row r="275" spans="2:8" ht="14.4" x14ac:dyDescent="0.3">
      <c r="B275" s="9"/>
      <c r="C275" s="9"/>
      <c r="D275" s="9"/>
      <c r="E275" s="9"/>
      <c r="F275" s="9"/>
      <c r="G275" s="9"/>
      <c r="H275" s="9"/>
    </row>
    <row r="276" spans="2:8" ht="14.4" x14ac:dyDescent="0.3">
      <c r="B276" s="9"/>
      <c r="C276" s="9"/>
      <c r="D276" s="9"/>
      <c r="E276" s="9"/>
      <c r="F276" s="9"/>
      <c r="G276" s="9"/>
      <c r="H276" s="9"/>
    </row>
    <row r="277" spans="2:8" ht="14.4" x14ac:dyDescent="0.3">
      <c r="B277" s="9"/>
      <c r="C277" s="9"/>
      <c r="D277" s="9"/>
      <c r="E277" s="9"/>
      <c r="F277" s="9"/>
      <c r="G277" s="9"/>
      <c r="H277" s="9"/>
    </row>
    <row r="278" spans="2:8" ht="14.4" x14ac:dyDescent="0.3">
      <c r="B278" s="9"/>
      <c r="C278" s="9"/>
      <c r="D278" s="9"/>
      <c r="E278" s="9"/>
      <c r="F278" s="9"/>
      <c r="G278" s="9"/>
      <c r="H278" s="9"/>
    </row>
    <row r="279" spans="2:8" ht="14.4" x14ac:dyDescent="0.3">
      <c r="B279" s="9"/>
      <c r="C279" s="9"/>
      <c r="D279" s="9"/>
      <c r="E279" s="9"/>
      <c r="F279" s="9"/>
      <c r="G279" s="9"/>
      <c r="H279" s="9"/>
    </row>
    <row r="280" spans="2:8" ht="14.4" x14ac:dyDescent="0.3">
      <c r="B280" s="9"/>
      <c r="C280" s="9"/>
      <c r="D280" s="9"/>
      <c r="E280" s="9"/>
      <c r="F280" s="9"/>
      <c r="G280" s="9"/>
      <c r="H280" s="9"/>
    </row>
    <row r="281" spans="2:8" ht="14.4" x14ac:dyDescent="0.3">
      <c r="B281" s="9"/>
      <c r="C281" s="9"/>
      <c r="D281" s="9"/>
      <c r="E281" s="9"/>
      <c r="F281" s="9"/>
      <c r="G281" s="9"/>
      <c r="H281" s="9"/>
    </row>
    <row r="282" spans="2:8" ht="14.4" x14ac:dyDescent="0.3">
      <c r="B282" s="9"/>
      <c r="C282" s="9"/>
      <c r="D282" s="9"/>
      <c r="E282" s="9"/>
      <c r="F282" s="9"/>
      <c r="G282" s="9"/>
      <c r="H282" s="9"/>
    </row>
    <row r="283" spans="2:8" ht="14.4" x14ac:dyDescent="0.3">
      <c r="B283" s="9"/>
      <c r="C283" s="9"/>
      <c r="D283" s="9"/>
      <c r="E283" s="9"/>
      <c r="F283" s="9"/>
      <c r="G283" s="9"/>
      <c r="H283" s="9"/>
    </row>
    <row r="284" spans="2:8" ht="14.4" x14ac:dyDescent="0.3">
      <c r="B284" s="9"/>
      <c r="C284" s="9"/>
      <c r="D284" s="9"/>
      <c r="E284" s="9"/>
      <c r="F284" s="9"/>
      <c r="G284" s="9"/>
      <c r="H284" s="9"/>
    </row>
    <row r="285" spans="2:8" ht="14.4" x14ac:dyDescent="0.3">
      <c r="B285" s="9"/>
      <c r="C285" s="9"/>
      <c r="D285" s="9"/>
      <c r="E285" s="9"/>
      <c r="F285" s="9"/>
      <c r="G285" s="9"/>
      <c r="H285" s="9"/>
    </row>
    <row r="286" spans="2:8" ht="14.4" x14ac:dyDescent="0.3">
      <c r="B286" s="9"/>
      <c r="C286" s="9"/>
      <c r="D286" s="9"/>
      <c r="E286" s="9"/>
      <c r="F286" s="9"/>
      <c r="G286" s="9"/>
      <c r="H286" s="9"/>
    </row>
    <row r="287" spans="2:8" ht="14.4" x14ac:dyDescent="0.3">
      <c r="B287" s="9"/>
      <c r="C287" s="9"/>
      <c r="D287" s="9"/>
      <c r="E287" s="9"/>
      <c r="F287" s="9"/>
      <c r="G287" s="9"/>
      <c r="H287" s="9"/>
    </row>
    <row r="288" spans="2:8" ht="14.4" x14ac:dyDescent="0.3">
      <c r="B288" s="9"/>
      <c r="C288" s="9"/>
      <c r="D288" s="9"/>
      <c r="E288" s="9"/>
      <c r="F288" s="9"/>
      <c r="G288" s="9"/>
      <c r="H288" s="9"/>
    </row>
    <row r="289" spans="2:8" ht="14.4" x14ac:dyDescent="0.3">
      <c r="B289" s="9"/>
      <c r="C289" s="9"/>
      <c r="D289" s="9"/>
      <c r="E289" s="9"/>
      <c r="F289" s="9"/>
      <c r="G289" s="9"/>
      <c r="H289" s="9"/>
    </row>
    <row r="290" spans="2:8" ht="14.4" x14ac:dyDescent="0.3">
      <c r="B290" s="9"/>
      <c r="C290" s="9"/>
      <c r="D290" s="9"/>
      <c r="E290" s="9"/>
      <c r="F290" s="9"/>
      <c r="G290" s="9"/>
      <c r="H290" s="9"/>
    </row>
    <row r="291" spans="2:8" ht="14.4" x14ac:dyDescent="0.3">
      <c r="B291" s="9"/>
      <c r="C291" s="9"/>
      <c r="D291" s="9"/>
      <c r="E291" s="9"/>
      <c r="F291" s="9"/>
      <c r="G291" s="9"/>
      <c r="H291" s="9"/>
    </row>
    <row r="292" spans="2:8" ht="14.4" x14ac:dyDescent="0.3">
      <c r="B292" s="9"/>
      <c r="C292" s="9"/>
      <c r="D292" s="9"/>
      <c r="E292" s="9"/>
      <c r="F292" s="9"/>
      <c r="G292" s="9"/>
      <c r="H292" s="9"/>
    </row>
    <row r="293" spans="2:8" ht="14.4" x14ac:dyDescent="0.3">
      <c r="B293" s="9"/>
      <c r="C293" s="9"/>
      <c r="D293" s="9"/>
      <c r="E293" s="9"/>
      <c r="F293" s="9"/>
      <c r="G293" s="9"/>
      <c r="H293" s="9"/>
    </row>
    <row r="294" spans="2:8" ht="14.4" x14ac:dyDescent="0.3">
      <c r="B294" s="9"/>
      <c r="C294" s="9"/>
      <c r="D294" s="9"/>
      <c r="E294" s="9"/>
      <c r="F294" s="9"/>
      <c r="G294" s="9"/>
      <c r="H294" s="9"/>
    </row>
    <row r="295" spans="2:8" ht="14.4" x14ac:dyDescent="0.3">
      <c r="B295" s="9"/>
      <c r="C295" s="9"/>
      <c r="D295" s="9"/>
      <c r="E295" s="9"/>
      <c r="F295" s="9"/>
      <c r="G295" s="9"/>
      <c r="H295" s="9"/>
    </row>
    <row r="296" spans="2:8" ht="14.4" x14ac:dyDescent="0.3">
      <c r="B296" s="9"/>
      <c r="C296" s="9"/>
      <c r="D296" s="9"/>
      <c r="E296" s="9"/>
      <c r="F296" s="9"/>
      <c r="G296" s="9"/>
      <c r="H296" s="9"/>
    </row>
    <row r="297" spans="2:8" ht="14.4" x14ac:dyDescent="0.3">
      <c r="B297" s="9"/>
      <c r="C297" s="9"/>
      <c r="D297" s="9"/>
      <c r="E297" s="9"/>
      <c r="F297" s="9"/>
      <c r="G297" s="9"/>
      <c r="H297" s="9"/>
    </row>
    <row r="298" spans="2:8" ht="14.4" x14ac:dyDescent="0.3">
      <c r="B298" s="9"/>
      <c r="C298" s="9"/>
      <c r="D298" s="9"/>
      <c r="E298" s="9"/>
      <c r="F298" s="9"/>
      <c r="G298" s="9"/>
      <c r="H298" s="9"/>
    </row>
    <row r="299" spans="2:8" ht="14.4" x14ac:dyDescent="0.3">
      <c r="B299" s="9"/>
      <c r="C299" s="9"/>
      <c r="D299" s="9"/>
      <c r="E299" s="9"/>
      <c r="F299" s="9"/>
      <c r="G299" s="9"/>
      <c r="H299" s="9"/>
    </row>
    <row r="300" spans="2:8" ht="14.4" x14ac:dyDescent="0.3">
      <c r="B300" s="9"/>
      <c r="C300" s="9"/>
      <c r="D300" s="9"/>
      <c r="E300" s="9"/>
      <c r="F300" s="9"/>
      <c r="G300" s="9"/>
      <c r="H300" s="9"/>
    </row>
    <row r="301" spans="2:8" ht="14.4" x14ac:dyDescent="0.3">
      <c r="B301" s="9"/>
      <c r="C301" s="9"/>
      <c r="D301" s="9"/>
      <c r="E301" s="9"/>
      <c r="F301" s="9"/>
      <c r="G301" s="9"/>
      <c r="H301" s="9"/>
    </row>
    <row r="302" spans="2:8" ht="14.4" x14ac:dyDescent="0.3">
      <c r="B302" s="9"/>
      <c r="C302" s="9"/>
      <c r="D302" s="9"/>
      <c r="E302" s="9"/>
      <c r="F302" s="9"/>
      <c r="G302" s="9"/>
      <c r="H302" s="9"/>
    </row>
    <row r="303" spans="2:8" ht="14.4" x14ac:dyDescent="0.3">
      <c r="B303" s="9"/>
      <c r="C303" s="9"/>
      <c r="D303" s="9"/>
      <c r="E303" s="9"/>
      <c r="F303" s="9"/>
      <c r="G303" s="9"/>
      <c r="H303" s="9"/>
    </row>
    <row r="304" spans="2:8" ht="14.4" x14ac:dyDescent="0.3">
      <c r="B304" s="9"/>
      <c r="C304" s="9"/>
      <c r="D304" s="9"/>
      <c r="E304" s="9"/>
      <c r="F304" s="9"/>
      <c r="G304" s="9"/>
      <c r="H304" s="9"/>
    </row>
    <row r="305" spans="2:8" ht="14.4" x14ac:dyDescent="0.3">
      <c r="B305" s="9"/>
      <c r="C305" s="9"/>
      <c r="D305" s="9"/>
      <c r="E305" s="9"/>
      <c r="F305" s="9"/>
      <c r="G305" s="9"/>
      <c r="H305" s="9"/>
    </row>
    <row r="306" spans="2:8" ht="14.4" x14ac:dyDescent="0.3">
      <c r="B306" s="9"/>
      <c r="C306" s="9"/>
      <c r="D306" s="9"/>
      <c r="E306" s="9"/>
      <c r="F306" s="9"/>
      <c r="G306" s="9"/>
      <c r="H306" s="9"/>
    </row>
    <row r="307" spans="2:8" ht="14.4" x14ac:dyDescent="0.3">
      <c r="B307" s="9"/>
      <c r="C307" s="9"/>
      <c r="D307" s="9"/>
      <c r="E307" s="9"/>
      <c r="F307" s="9"/>
      <c r="G307" s="9"/>
      <c r="H307" s="9"/>
    </row>
    <row r="308" spans="2:8" ht="14.4" x14ac:dyDescent="0.3">
      <c r="B308" s="9"/>
      <c r="C308" s="9"/>
      <c r="D308" s="9"/>
      <c r="E308" s="9"/>
      <c r="F308" s="9"/>
      <c r="G308" s="9"/>
      <c r="H308" s="9"/>
    </row>
    <row r="309" spans="2:8" ht="14.4" x14ac:dyDescent="0.3">
      <c r="B309" s="9"/>
      <c r="C309" s="9"/>
      <c r="D309" s="9"/>
      <c r="E309" s="9"/>
      <c r="F309" s="9"/>
      <c r="G309" s="9"/>
      <c r="H309" s="9"/>
    </row>
    <row r="310" spans="2:8" ht="14.4" x14ac:dyDescent="0.3">
      <c r="B310" s="9"/>
      <c r="C310" s="9"/>
      <c r="D310" s="9"/>
      <c r="E310" s="9"/>
      <c r="F310" s="9"/>
      <c r="G310" s="9"/>
      <c r="H310" s="9"/>
    </row>
    <row r="311" spans="2:8" ht="14.4" x14ac:dyDescent="0.3">
      <c r="B311" s="9"/>
      <c r="C311" s="9"/>
      <c r="D311" s="9"/>
      <c r="E311" s="9"/>
      <c r="F311" s="9"/>
      <c r="G311" s="9"/>
      <c r="H311" s="9"/>
    </row>
    <row r="312" spans="2:8" ht="14.4" x14ac:dyDescent="0.3">
      <c r="B312" s="9"/>
      <c r="C312" s="9"/>
      <c r="D312" s="9"/>
      <c r="E312" s="9"/>
      <c r="F312" s="9"/>
      <c r="G312" s="9"/>
      <c r="H312" s="9"/>
    </row>
    <row r="313" spans="2:8" ht="14.4" x14ac:dyDescent="0.3">
      <c r="B313" s="9"/>
      <c r="C313" s="9"/>
      <c r="D313" s="9"/>
      <c r="E313" s="9"/>
      <c r="F313" s="9"/>
      <c r="G313" s="9"/>
      <c r="H313" s="9"/>
    </row>
    <row r="314" spans="2:8" ht="14.4" x14ac:dyDescent="0.3">
      <c r="B314" s="9"/>
      <c r="C314" s="9"/>
      <c r="D314" s="9"/>
      <c r="E314" s="9"/>
      <c r="F314" s="9"/>
      <c r="G314" s="9"/>
      <c r="H314" s="9"/>
    </row>
    <row r="315" spans="2:8" ht="14.4" x14ac:dyDescent="0.3">
      <c r="B315" s="9"/>
      <c r="C315" s="9"/>
      <c r="D315" s="9"/>
      <c r="E315" s="9"/>
      <c r="F315" s="9"/>
      <c r="G315" s="9"/>
      <c r="H315" s="9"/>
    </row>
    <row r="316" spans="2:8" ht="14.4" x14ac:dyDescent="0.3">
      <c r="B316" s="9"/>
      <c r="C316" s="9"/>
      <c r="D316" s="9"/>
      <c r="E316" s="9"/>
      <c r="F316" s="9"/>
      <c r="G316" s="9"/>
      <c r="H316" s="9"/>
    </row>
    <row r="317" spans="2:8" ht="14.4" x14ac:dyDescent="0.3">
      <c r="B317" s="9"/>
      <c r="C317" s="9"/>
      <c r="D317" s="9"/>
      <c r="E317" s="9"/>
      <c r="F317" s="9"/>
      <c r="G317" s="9"/>
      <c r="H317" s="9"/>
    </row>
    <row r="318" spans="2:8" ht="14.4" x14ac:dyDescent="0.3">
      <c r="B318" s="9"/>
      <c r="C318" s="9"/>
      <c r="D318" s="9"/>
      <c r="E318" s="9"/>
      <c r="F318" s="9"/>
      <c r="G318" s="9"/>
      <c r="H318" s="9"/>
    </row>
    <row r="319" spans="2:8" ht="14.4" x14ac:dyDescent="0.3">
      <c r="B319" s="9"/>
      <c r="C319" s="9"/>
      <c r="D319" s="9"/>
      <c r="E319" s="9"/>
      <c r="F319" s="9"/>
      <c r="G319" s="9"/>
      <c r="H319" s="9"/>
    </row>
    <row r="320" spans="2:8" ht="14.4" x14ac:dyDescent="0.3">
      <c r="B320" s="9"/>
      <c r="C320" s="9"/>
      <c r="D320" s="9"/>
      <c r="E320" s="9"/>
      <c r="F320" s="9"/>
      <c r="G320" s="9"/>
      <c r="H320" s="9"/>
    </row>
    <row r="321" spans="2:8" ht="14.4" x14ac:dyDescent="0.3">
      <c r="B321" s="9"/>
      <c r="C321" s="9"/>
      <c r="D321" s="9"/>
      <c r="E321" s="9"/>
      <c r="F321" s="9"/>
      <c r="G321" s="9"/>
      <c r="H321" s="9"/>
    </row>
    <row r="322" spans="2:8" ht="14.4" x14ac:dyDescent="0.3">
      <c r="B322" s="9"/>
      <c r="C322" s="9"/>
      <c r="D322" s="9"/>
      <c r="E322" s="9"/>
      <c r="F322" s="9"/>
      <c r="G322" s="9"/>
      <c r="H322" s="9"/>
    </row>
    <row r="323" spans="2:8" ht="14.4" x14ac:dyDescent="0.3">
      <c r="B323" s="9"/>
      <c r="C323" s="9"/>
      <c r="D323" s="9"/>
      <c r="E323" s="9"/>
      <c r="F323" s="9"/>
      <c r="G323" s="9"/>
      <c r="H323" s="9"/>
    </row>
    <row r="324" spans="2:8" ht="14.4" x14ac:dyDescent="0.3">
      <c r="B324" s="9"/>
      <c r="C324" s="9"/>
      <c r="D324" s="9"/>
      <c r="E324" s="9"/>
      <c r="F324" s="9"/>
      <c r="G324" s="9"/>
      <c r="H324" s="9"/>
    </row>
    <row r="325" spans="2:8" ht="14.4" x14ac:dyDescent="0.3">
      <c r="B325" s="9"/>
      <c r="C325" s="9"/>
      <c r="D325" s="9"/>
      <c r="E325" s="9"/>
      <c r="F325" s="9"/>
      <c r="G325" s="9"/>
      <c r="H325" s="9"/>
    </row>
    <row r="326" spans="2:8" ht="14.4" x14ac:dyDescent="0.3">
      <c r="B326" s="9"/>
      <c r="C326" s="9"/>
      <c r="D326" s="9"/>
      <c r="E326" s="9"/>
      <c r="F326" s="9"/>
      <c r="G326" s="9"/>
      <c r="H326" s="9"/>
    </row>
    <row r="327" spans="2:8" ht="14.4" x14ac:dyDescent="0.3">
      <c r="B327" s="9"/>
      <c r="C327" s="9"/>
      <c r="D327" s="9"/>
      <c r="E327" s="9"/>
      <c r="F327" s="9"/>
      <c r="G327" s="9"/>
      <c r="H327" s="9"/>
    </row>
    <row r="328" spans="2:8" ht="14.4" x14ac:dyDescent="0.3">
      <c r="B328" s="9"/>
      <c r="C328" s="9"/>
      <c r="D328" s="9"/>
      <c r="E328" s="9"/>
      <c r="F328" s="9"/>
      <c r="G328" s="9"/>
      <c r="H328" s="9"/>
    </row>
    <row r="329" spans="2:8" ht="14.4" x14ac:dyDescent="0.3">
      <c r="B329" s="9"/>
      <c r="C329" s="9"/>
      <c r="D329" s="9"/>
      <c r="E329" s="9"/>
      <c r="F329" s="9"/>
      <c r="G329" s="9"/>
      <c r="H329" s="9"/>
    </row>
    <row r="330" spans="2:8" ht="14.4" x14ac:dyDescent="0.3">
      <c r="B330" s="9"/>
      <c r="C330" s="9"/>
      <c r="D330" s="9"/>
      <c r="E330" s="9"/>
      <c r="F330" s="9"/>
      <c r="G330" s="9"/>
      <c r="H330" s="9"/>
    </row>
    <row r="331" spans="2:8" ht="14.4" x14ac:dyDescent="0.3">
      <c r="B331" s="9"/>
      <c r="C331" s="9"/>
      <c r="D331" s="9"/>
      <c r="E331" s="9"/>
      <c r="F331" s="9"/>
      <c r="G331" s="9"/>
      <c r="H331" s="9"/>
    </row>
    <row r="332" spans="2:8" ht="14.4" x14ac:dyDescent="0.3">
      <c r="B332" s="9"/>
      <c r="C332" s="9"/>
      <c r="D332" s="9"/>
      <c r="E332" s="9"/>
      <c r="F332" s="9"/>
      <c r="G332" s="9"/>
      <c r="H332" s="9"/>
    </row>
    <row r="333" spans="2:8" ht="14.4" x14ac:dyDescent="0.3">
      <c r="B333" s="9"/>
      <c r="C333" s="9"/>
      <c r="D333" s="9"/>
      <c r="E333" s="9"/>
      <c r="F333" s="9"/>
      <c r="G333" s="9"/>
      <c r="H333" s="9"/>
    </row>
    <row r="334" spans="2:8" ht="14.4" x14ac:dyDescent="0.3">
      <c r="B334" s="9"/>
      <c r="C334" s="9"/>
      <c r="D334" s="9"/>
      <c r="E334" s="9"/>
      <c r="F334" s="9"/>
      <c r="G334" s="9"/>
      <c r="H334" s="9"/>
    </row>
    <row r="335" spans="2:8" ht="14.4" x14ac:dyDescent="0.3">
      <c r="B335" s="9"/>
      <c r="C335" s="9"/>
      <c r="D335" s="9"/>
      <c r="E335" s="9"/>
      <c r="F335" s="9"/>
      <c r="G335" s="9"/>
      <c r="H335" s="9"/>
    </row>
    <row r="336" spans="2:8" ht="14.4" x14ac:dyDescent="0.3">
      <c r="B336" s="9"/>
      <c r="C336" s="9"/>
      <c r="D336" s="9"/>
      <c r="E336" s="9"/>
      <c r="F336" s="9"/>
      <c r="G336" s="9"/>
      <c r="H336" s="9"/>
    </row>
    <row r="337" spans="2:8" ht="14.4" x14ac:dyDescent="0.3">
      <c r="B337" s="9"/>
      <c r="C337" s="9"/>
      <c r="D337" s="9"/>
      <c r="E337" s="9"/>
      <c r="F337" s="9"/>
      <c r="G337" s="9"/>
      <c r="H337" s="9"/>
    </row>
    <row r="338" spans="2:8" ht="14.4" x14ac:dyDescent="0.3">
      <c r="B338" s="9"/>
      <c r="C338" s="9"/>
      <c r="D338" s="9"/>
      <c r="E338" s="9"/>
      <c r="F338" s="9"/>
      <c r="G338" s="9"/>
      <c r="H338" s="9"/>
    </row>
    <row r="339" spans="2:8" ht="14.4" x14ac:dyDescent="0.3">
      <c r="B339" s="9"/>
      <c r="C339" s="9"/>
      <c r="D339" s="9"/>
      <c r="E339" s="9"/>
      <c r="F339" s="9"/>
      <c r="G339" s="9"/>
      <c r="H339" s="9"/>
    </row>
    <row r="340" spans="2:8" ht="14.4" x14ac:dyDescent="0.3">
      <c r="B340" s="9"/>
      <c r="C340" s="9"/>
      <c r="D340" s="9"/>
      <c r="E340" s="9"/>
      <c r="F340" s="9"/>
      <c r="G340" s="9"/>
      <c r="H340" s="9"/>
    </row>
    <row r="341" spans="2:8" ht="14.4" x14ac:dyDescent="0.3">
      <c r="B341" s="9"/>
      <c r="C341" s="9"/>
      <c r="D341" s="9"/>
      <c r="E341" s="9"/>
      <c r="F341" s="9"/>
      <c r="G341" s="9"/>
      <c r="H341" s="9"/>
    </row>
    <row r="342" spans="2:8" ht="14.4" x14ac:dyDescent="0.3">
      <c r="B342" s="9"/>
      <c r="C342" s="9"/>
      <c r="D342" s="9"/>
      <c r="E342" s="9"/>
      <c r="F342" s="9"/>
      <c r="G342" s="9"/>
      <c r="H342" s="9"/>
    </row>
    <row r="343" spans="2:8" ht="14.4" x14ac:dyDescent="0.3">
      <c r="B343" s="9"/>
      <c r="C343" s="9"/>
      <c r="D343" s="9"/>
      <c r="E343" s="9"/>
      <c r="F343" s="9"/>
      <c r="G343" s="9"/>
      <c r="H343" s="9"/>
    </row>
    <row r="344" spans="2:8" ht="14.4" x14ac:dyDescent="0.3">
      <c r="B344" s="9"/>
      <c r="C344" s="9"/>
      <c r="D344" s="9"/>
      <c r="E344" s="9"/>
      <c r="F344" s="9"/>
      <c r="G344" s="9"/>
      <c r="H344" s="9"/>
    </row>
    <row r="345" spans="2:8" ht="14.4" x14ac:dyDescent="0.3">
      <c r="B345" s="9"/>
      <c r="C345" s="9"/>
      <c r="D345" s="9"/>
      <c r="E345" s="9"/>
      <c r="F345" s="9"/>
      <c r="G345" s="9"/>
      <c r="H345" s="9"/>
    </row>
    <row r="346" spans="2:8" ht="14.4" x14ac:dyDescent="0.3">
      <c r="B346" s="9"/>
      <c r="C346" s="9"/>
      <c r="D346" s="9"/>
      <c r="E346" s="9"/>
      <c r="F346" s="9"/>
      <c r="G346" s="9"/>
      <c r="H346" s="9"/>
    </row>
    <row r="347" spans="2:8" ht="14.4" x14ac:dyDescent="0.3">
      <c r="B347" s="9"/>
      <c r="C347" s="9"/>
      <c r="D347" s="9"/>
      <c r="E347" s="9"/>
      <c r="F347" s="9"/>
      <c r="G347" s="9"/>
      <c r="H347" s="9"/>
    </row>
    <row r="348" spans="2:8" ht="14.4" x14ac:dyDescent="0.3">
      <c r="B348" s="9"/>
      <c r="C348" s="9"/>
      <c r="D348" s="9"/>
      <c r="E348" s="9"/>
      <c r="F348" s="9"/>
      <c r="G348" s="9"/>
      <c r="H348" s="9"/>
    </row>
    <row r="349" spans="2:8" ht="14.4" x14ac:dyDescent="0.3">
      <c r="B349" s="9"/>
      <c r="C349" s="9"/>
      <c r="D349" s="9"/>
      <c r="E349" s="9"/>
      <c r="F349" s="9"/>
      <c r="G349" s="9"/>
      <c r="H349" s="9"/>
    </row>
    <row r="350" spans="2:8" ht="14.4" x14ac:dyDescent="0.3">
      <c r="B350" s="9"/>
      <c r="C350" s="9"/>
      <c r="D350" s="9"/>
      <c r="E350" s="9"/>
      <c r="F350" s="9"/>
      <c r="G350" s="9"/>
      <c r="H350" s="9"/>
    </row>
    <row r="351" spans="2:8" ht="14.4" x14ac:dyDescent="0.3">
      <c r="B351" s="9"/>
      <c r="C351" s="9"/>
      <c r="D351" s="9"/>
      <c r="E351" s="9"/>
      <c r="F351" s="9"/>
      <c r="G351" s="9"/>
      <c r="H351" s="9"/>
    </row>
    <row r="352" spans="2:8" ht="14.4" x14ac:dyDescent="0.3">
      <c r="B352" s="9"/>
      <c r="C352" s="9"/>
      <c r="D352" s="9"/>
      <c r="E352" s="9"/>
      <c r="F352" s="9"/>
      <c r="G352" s="9"/>
      <c r="H352" s="9"/>
    </row>
    <row r="353" spans="2:8" ht="14.4" x14ac:dyDescent="0.3">
      <c r="B353" s="9"/>
      <c r="C353" s="9"/>
      <c r="D353" s="9"/>
      <c r="E353" s="9"/>
      <c r="F353" s="9"/>
      <c r="G353" s="9"/>
      <c r="H353" s="9"/>
    </row>
    <row r="354" spans="2:8" ht="14.4" x14ac:dyDescent="0.3">
      <c r="B354" s="9"/>
      <c r="C354" s="9"/>
      <c r="D354" s="9"/>
      <c r="E354" s="9"/>
      <c r="F354" s="9"/>
      <c r="G354" s="9"/>
      <c r="H354" s="9"/>
    </row>
    <row r="355" spans="2:8" ht="14.4" x14ac:dyDescent="0.3">
      <c r="B355" s="9"/>
      <c r="C355" s="9"/>
      <c r="D355" s="9"/>
      <c r="E355" s="9"/>
      <c r="F355" s="9"/>
      <c r="G355" s="9"/>
      <c r="H355" s="9"/>
    </row>
    <row r="356" spans="2:8" ht="14.4" x14ac:dyDescent="0.3">
      <c r="B356" s="9"/>
      <c r="C356" s="9"/>
      <c r="D356" s="9"/>
      <c r="E356" s="9"/>
      <c r="F356" s="9"/>
      <c r="G356" s="9"/>
      <c r="H356" s="9"/>
    </row>
    <row r="357" spans="2:8" ht="14.4" x14ac:dyDescent="0.3">
      <c r="B357" s="9"/>
      <c r="C357" s="9"/>
      <c r="D357" s="9"/>
      <c r="E357" s="9"/>
      <c r="F357" s="9"/>
      <c r="G357" s="9"/>
      <c r="H357" s="9"/>
    </row>
    <row r="358" spans="2:8" ht="14.4" x14ac:dyDescent="0.3">
      <c r="B358" s="9"/>
      <c r="C358" s="9"/>
      <c r="D358" s="9"/>
      <c r="E358" s="9"/>
      <c r="F358" s="9"/>
      <c r="G358" s="9"/>
      <c r="H358" s="9"/>
    </row>
    <row r="359" spans="2:8" ht="14.4" x14ac:dyDescent="0.3">
      <c r="B359" s="9"/>
      <c r="C359" s="9"/>
      <c r="D359" s="9"/>
      <c r="E359" s="9"/>
      <c r="F359" s="9"/>
      <c r="G359" s="9"/>
      <c r="H359" s="9"/>
    </row>
    <row r="360" spans="2:8" ht="14.4" x14ac:dyDescent="0.3">
      <c r="B360" s="9"/>
      <c r="C360" s="9"/>
      <c r="D360" s="9"/>
      <c r="E360" s="9"/>
      <c r="F360" s="9"/>
      <c r="G360" s="9"/>
      <c r="H360" s="9"/>
    </row>
    <row r="361" spans="2:8" ht="14.4" x14ac:dyDescent="0.3">
      <c r="B361" s="9"/>
      <c r="C361" s="9"/>
      <c r="D361" s="9"/>
      <c r="E361" s="9"/>
      <c r="F361" s="9"/>
      <c r="G361" s="9"/>
      <c r="H361" s="9"/>
    </row>
    <row r="362" spans="2:8" ht="14.4" x14ac:dyDescent="0.3">
      <c r="B362" s="9"/>
      <c r="C362" s="9"/>
      <c r="D362" s="9"/>
      <c r="E362" s="9"/>
      <c r="F362" s="9"/>
      <c r="G362" s="9"/>
      <c r="H362" s="9"/>
    </row>
    <row r="363" spans="2:8" ht="14.4" x14ac:dyDescent="0.3">
      <c r="B363" s="9"/>
      <c r="C363" s="9"/>
      <c r="D363" s="9"/>
      <c r="E363" s="9"/>
      <c r="F363" s="9"/>
      <c r="G363" s="9"/>
      <c r="H363" s="9"/>
    </row>
    <row r="364" spans="2:8" ht="14.4" x14ac:dyDescent="0.3">
      <c r="B364" s="9"/>
      <c r="C364" s="9"/>
      <c r="D364" s="9"/>
      <c r="E364" s="9"/>
      <c r="F364" s="9"/>
      <c r="G364" s="9"/>
      <c r="H364" s="9"/>
    </row>
    <row r="365" spans="2:8" ht="14.4" x14ac:dyDescent="0.3">
      <c r="B365" s="9"/>
      <c r="C365" s="9"/>
      <c r="D365" s="9"/>
      <c r="E365" s="9"/>
      <c r="F365" s="9"/>
      <c r="G365" s="9"/>
      <c r="H365" s="9"/>
    </row>
    <row r="366" spans="2:8" ht="14.4" x14ac:dyDescent="0.3">
      <c r="B366" s="9"/>
      <c r="C366" s="9"/>
      <c r="D366" s="9"/>
      <c r="E366" s="9"/>
      <c r="F366" s="9"/>
      <c r="G366" s="9"/>
      <c r="H366" s="9"/>
    </row>
    <row r="367" spans="2:8" ht="14.4" x14ac:dyDescent="0.3">
      <c r="B367" s="9"/>
      <c r="C367" s="9"/>
      <c r="D367" s="9"/>
      <c r="E367" s="9"/>
      <c r="F367" s="9"/>
      <c r="G367" s="9"/>
      <c r="H367" s="9"/>
    </row>
    <row r="368" spans="2:8" ht="14.4" x14ac:dyDescent="0.3">
      <c r="B368" s="9"/>
      <c r="C368" s="9"/>
      <c r="D368" s="9"/>
      <c r="E368" s="9"/>
      <c r="F368" s="9"/>
      <c r="G368" s="9"/>
      <c r="H368" s="9"/>
    </row>
    <row r="369" spans="2:8" ht="14.4" x14ac:dyDescent="0.3">
      <c r="B369" s="9"/>
      <c r="C369" s="9"/>
      <c r="D369" s="9"/>
      <c r="E369" s="9"/>
      <c r="F369" s="9"/>
      <c r="G369" s="9"/>
      <c r="H369" s="9"/>
    </row>
    <row r="370" spans="2:8" ht="14.4" x14ac:dyDescent="0.3">
      <c r="B370" s="9"/>
      <c r="C370" s="9"/>
      <c r="D370" s="9"/>
      <c r="E370" s="9"/>
      <c r="F370" s="9"/>
      <c r="G370" s="9"/>
      <c r="H370" s="9"/>
    </row>
    <row r="371" spans="2:8" ht="14.4" x14ac:dyDescent="0.3">
      <c r="B371" s="9"/>
      <c r="C371" s="9"/>
      <c r="D371" s="9"/>
      <c r="E371" s="9"/>
      <c r="F371" s="9"/>
      <c r="G371" s="9"/>
      <c r="H371" s="9"/>
    </row>
    <row r="372" spans="2:8" ht="14.4" x14ac:dyDescent="0.3">
      <c r="B372" s="9"/>
      <c r="C372" s="9"/>
      <c r="D372" s="9"/>
      <c r="E372" s="9"/>
      <c r="F372" s="9"/>
      <c r="G372" s="9"/>
      <c r="H372" s="9"/>
    </row>
    <row r="373" spans="2:8" ht="14.4" x14ac:dyDescent="0.3">
      <c r="B373" s="9"/>
      <c r="C373" s="9"/>
      <c r="D373" s="9"/>
      <c r="E373" s="9"/>
      <c r="F373" s="9"/>
      <c r="G373" s="9"/>
      <c r="H373" s="9"/>
    </row>
    <row r="374" spans="2:8" ht="14.4" x14ac:dyDescent="0.3">
      <c r="B374" s="9"/>
      <c r="C374" s="9"/>
      <c r="D374" s="9"/>
      <c r="E374" s="9"/>
      <c r="F374" s="9"/>
      <c r="G374" s="9"/>
      <c r="H374" s="9"/>
    </row>
    <row r="375" spans="2:8" ht="14.4" x14ac:dyDescent="0.3">
      <c r="B375" s="9"/>
      <c r="C375" s="9"/>
      <c r="D375" s="9"/>
      <c r="E375" s="9"/>
      <c r="F375" s="9"/>
      <c r="G375" s="9"/>
      <c r="H375" s="9"/>
    </row>
    <row r="376" spans="2:8" ht="14.4" x14ac:dyDescent="0.3">
      <c r="B376" s="9"/>
      <c r="C376" s="9"/>
      <c r="D376" s="9"/>
      <c r="E376" s="9"/>
      <c r="F376" s="9"/>
      <c r="G376" s="9"/>
      <c r="H376" s="9"/>
    </row>
    <row r="377" spans="2:8" ht="14.4" x14ac:dyDescent="0.3">
      <c r="B377" s="9"/>
      <c r="C377" s="9"/>
      <c r="D377" s="9"/>
      <c r="E377" s="9"/>
      <c r="F377" s="9"/>
      <c r="G377" s="9"/>
      <c r="H377" s="9"/>
    </row>
    <row r="378" spans="2:8" ht="14.4" x14ac:dyDescent="0.3">
      <c r="B378" s="9"/>
      <c r="C378" s="9"/>
      <c r="D378" s="9"/>
      <c r="E378" s="9"/>
      <c r="F378" s="9"/>
      <c r="G378" s="9"/>
      <c r="H378" s="9"/>
    </row>
    <row r="379" spans="2:8" ht="14.4" x14ac:dyDescent="0.3">
      <c r="B379" s="9"/>
      <c r="C379" s="9"/>
      <c r="D379" s="9"/>
      <c r="E379" s="9"/>
      <c r="F379" s="9"/>
      <c r="G379" s="9"/>
      <c r="H379" s="9"/>
    </row>
    <row r="380" spans="2:8" ht="14.4" x14ac:dyDescent="0.3">
      <c r="B380" s="9"/>
      <c r="C380" s="9"/>
      <c r="D380" s="9"/>
      <c r="E380" s="9"/>
      <c r="F380" s="9"/>
      <c r="G380" s="9"/>
      <c r="H380" s="9"/>
    </row>
    <row r="381" spans="2:8" ht="14.4" x14ac:dyDescent="0.3">
      <c r="B381" s="9"/>
      <c r="C381" s="9"/>
      <c r="D381" s="9"/>
      <c r="E381" s="9"/>
      <c r="F381" s="9"/>
      <c r="G381" s="9"/>
      <c r="H381" s="9"/>
    </row>
    <row r="382" spans="2:8" ht="14.4" x14ac:dyDescent="0.3">
      <c r="B382" s="9"/>
      <c r="C382" s="9"/>
      <c r="D382" s="9"/>
      <c r="E382" s="9"/>
      <c r="F382" s="9"/>
      <c r="G382" s="9"/>
      <c r="H382" s="9"/>
    </row>
    <row r="383" spans="2:8" ht="14.4" x14ac:dyDescent="0.3">
      <c r="B383" s="9"/>
      <c r="C383" s="9"/>
      <c r="D383" s="9"/>
      <c r="E383" s="9"/>
      <c r="F383" s="9"/>
      <c r="G383" s="9"/>
      <c r="H383" s="9"/>
    </row>
    <row r="384" spans="2:8" ht="14.4" x14ac:dyDescent="0.3">
      <c r="B384" s="9"/>
      <c r="C384" s="9"/>
      <c r="D384" s="9"/>
      <c r="E384" s="9"/>
      <c r="F384" s="9"/>
      <c r="G384" s="9"/>
      <c r="H384" s="9"/>
    </row>
    <row r="385" spans="2:8" ht="14.4" x14ac:dyDescent="0.3">
      <c r="B385" s="9"/>
      <c r="C385" s="9"/>
      <c r="D385" s="9"/>
      <c r="E385" s="9"/>
      <c r="F385" s="9"/>
      <c r="G385" s="9"/>
      <c r="H385" s="9"/>
    </row>
    <row r="386" spans="2:8" ht="14.4" x14ac:dyDescent="0.3">
      <c r="B386" s="9"/>
      <c r="C386" s="9"/>
      <c r="D386" s="9"/>
      <c r="E386" s="9"/>
      <c r="F386" s="9"/>
      <c r="G386" s="9"/>
      <c r="H386" s="9"/>
    </row>
    <row r="387" spans="2:8" ht="14.4" x14ac:dyDescent="0.3">
      <c r="B387" s="9"/>
      <c r="C387" s="9"/>
      <c r="D387" s="9"/>
      <c r="E387" s="9"/>
      <c r="F387" s="9"/>
      <c r="G387" s="9"/>
      <c r="H387" s="9"/>
    </row>
    <row r="388" spans="2:8" ht="14.4" x14ac:dyDescent="0.3">
      <c r="B388" s="9"/>
      <c r="C388" s="9"/>
      <c r="D388" s="9"/>
      <c r="E388" s="9"/>
      <c r="F388" s="9"/>
      <c r="G388" s="9"/>
      <c r="H388" s="9"/>
    </row>
    <row r="389" spans="2:8" ht="14.4" x14ac:dyDescent="0.3">
      <c r="B389" s="9"/>
      <c r="C389" s="9"/>
      <c r="D389" s="9"/>
      <c r="E389" s="9"/>
      <c r="F389" s="9"/>
      <c r="G389" s="9"/>
      <c r="H389" s="9"/>
    </row>
    <row r="390" spans="2:8" ht="14.4" x14ac:dyDescent="0.3">
      <c r="B390" s="9"/>
      <c r="C390" s="9"/>
      <c r="D390" s="9"/>
      <c r="E390" s="9"/>
      <c r="F390" s="9"/>
      <c r="G390" s="9"/>
      <c r="H390" s="9"/>
    </row>
    <row r="391" spans="2:8" ht="14.4" x14ac:dyDescent="0.3">
      <c r="B391" s="9"/>
      <c r="C391" s="9"/>
      <c r="D391" s="9"/>
      <c r="E391" s="9"/>
      <c r="F391" s="9"/>
      <c r="G391" s="9"/>
      <c r="H391" s="9"/>
    </row>
    <row r="392" spans="2:8" ht="14.4" x14ac:dyDescent="0.3">
      <c r="B392" s="9"/>
      <c r="C392" s="9"/>
      <c r="D392" s="9"/>
      <c r="E392" s="9"/>
      <c r="F392" s="9"/>
      <c r="G392" s="9"/>
      <c r="H392" s="9"/>
    </row>
    <row r="393" spans="2:8" ht="14.4" x14ac:dyDescent="0.3">
      <c r="B393" s="9"/>
      <c r="C393" s="9"/>
      <c r="D393" s="9"/>
      <c r="E393" s="9"/>
      <c r="F393" s="9"/>
      <c r="G393" s="9"/>
      <c r="H393" s="9"/>
    </row>
    <row r="394" spans="2:8" ht="14.4" x14ac:dyDescent="0.3">
      <c r="B394" s="9"/>
      <c r="C394" s="9"/>
      <c r="D394" s="9"/>
      <c r="E394" s="9"/>
      <c r="F394" s="9"/>
      <c r="G394" s="9"/>
      <c r="H394" s="9"/>
    </row>
    <row r="395" spans="2:8" ht="14.4" x14ac:dyDescent="0.3">
      <c r="B395" s="9"/>
      <c r="C395" s="9"/>
      <c r="D395" s="9"/>
      <c r="E395" s="9"/>
      <c r="F395" s="9"/>
      <c r="G395" s="9"/>
      <c r="H395" s="9"/>
    </row>
    <row r="396" spans="2:8" ht="14.4" x14ac:dyDescent="0.3">
      <c r="B396" s="9"/>
      <c r="C396" s="9"/>
      <c r="D396" s="9"/>
      <c r="E396" s="9"/>
      <c r="F396" s="9"/>
      <c r="G396" s="9"/>
      <c r="H396" s="9"/>
    </row>
    <row r="397" spans="2:8" ht="14.4" x14ac:dyDescent="0.3">
      <c r="B397" s="9"/>
      <c r="C397" s="9"/>
      <c r="D397" s="9"/>
      <c r="E397" s="9"/>
      <c r="F397" s="9"/>
      <c r="G397" s="9"/>
      <c r="H397" s="9"/>
    </row>
    <row r="398" spans="2:8" ht="14.4" x14ac:dyDescent="0.3">
      <c r="B398" s="9"/>
      <c r="C398" s="9"/>
      <c r="D398" s="9"/>
      <c r="E398" s="9"/>
      <c r="F398" s="9"/>
      <c r="G398" s="9"/>
      <c r="H398" s="9"/>
    </row>
    <row r="399" spans="2:8" ht="14.4" x14ac:dyDescent="0.3">
      <c r="B399" s="9"/>
      <c r="C399" s="9"/>
      <c r="D399" s="9"/>
      <c r="E399" s="9"/>
      <c r="F399" s="9"/>
      <c r="G399" s="9"/>
      <c r="H399" s="9"/>
    </row>
    <row r="400" spans="2:8" ht="14.4" x14ac:dyDescent="0.3">
      <c r="B400" s="9"/>
      <c r="C400" s="9"/>
      <c r="D400" s="9"/>
      <c r="E400" s="9"/>
      <c r="F400" s="9"/>
      <c r="G400" s="9"/>
      <c r="H400" s="9"/>
    </row>
    <row r="401" spans="2:8" ht="14.4" x14ac:dyDescent="0.3">
      <c r="B401" s="9"/>
      <c r="C401" s="9"/>
      <c r="D401" s="9"/>
      <c r="E401" s="9"/>
      <c r="F401" s="9"/>
      <c r="G401" s="9"/>
      <c r="H401" s="9"/>
    </row>
    <row r="402" spans="2:8" ht="14.4" x14ac:dyDescent="0.3">
      <c r="B402" s="9"/>
      <c r="C402" s="9"/>
      <c r="D402" s="9"/>
      <c r="E402" s="9"/>
      <c r="F402" s="9"/>
      <c r="G402" s="9"/>
      <c r="H402" s="9"/>
    </row>
    <row r="403" spans="2:8" ht="14.4" x14ac:dyDescent="0.3">
      <c r="B403" s="9"/>
      <c r="C403" s="9"/>
      <c r="D403" s="9"/>
      <c r="E403" s="9"/>
      <c r="F403" s="9"/>
      <c r="G403" s="9"/>
      <c r="H403" s="9"/>
    </row>
    <row r="404" spans="2:8" ht="14.4" x14ac:dyDescent="0.3">
      <c r="B404" s="9"/>
      <c r="C404" s="9"/>
      <c r="D404" s="9"/>
      <c r="E404" s="9"/>
      <c r="F404" s="9"/>
      <c r="G404" s="9"/>
      <c r="H404" s="9"/>
    </row>
    <row r="405" spans="2:8" ht="14.4" x14ac:dyDescent="0.3">
      <c r="B405" s="9"/>
      <c r="C405" s="9"/>
      <c r="D405" s="9"/>
      <c r="E405" s="9"/>
      <c r="F405" s="9"/>
      <c r="G405" s="9"/>
      <c r="H405" s="9"/>
    </row>
    <row r="406" spans="2:8" ht="14.4" x14ac:dyDescent="0.3">
      <c r="B406" s="9"/>
      <c r="C406" s="9"/>
      <c r="D406" s="9"/>
      <c r="E406" s="9"/>
      <c r="F406" s="9"/>
      <c r="G406" s="9"/>
      <c r="H406" s="9"/>
    </row>
    <row r="407" spans="2:8" ht="14.4" x14ac:dyDescent="0.3">
      <c r="B407" s="9"/>
      <c r="C407" s="9"/>
      <c r="D407" s="9"/>
      <c r="E407" s="9"/>
      <c r="F407" s="9"/>
      <c r="G407" s="9"/>
      <c r="H407" s="9"/>
    </row>
    <row r="408" spans="2:8" ht="14.4" x14ac:dyDescent="0.3">
      <c r="B408" s="9"/>
      <c r="C408" s="9"/>
      <c r="D408" s="9"/>
      <c r="E408" s="9"/>
      <c r="F408" s="9"/>
      <c r="G408" s="9"/>
      <c r="H408" s="9"/>
    </row>
    <row r="409" spans="2:8" ht="14.4" x14ac:dyDescent="0.3">
      <c r="B409" s="9"/>
      <c r="C409" s="9"/>
      <c r="D409" s="9"/>
      <c r="E409" s="9"/>
      <c r="F409" s="9"/>
      <c r="G409" s="9"/>
      <c r="H409" s="9"/>
    </row>
    <row r="410" spans="2:8" ht="14.4" x14ac:dyDescent="0.3">
      <c r="B410" s="9"/>
      <c r="C410" s="9"/>
      <c r="D410" s="9"/>
      <c r="E410" s="9"/>
      <c r="F410" s="9"/>
      <c r="G410" s="9"/>
      <c r="H410" s="9"/>
    </row>
    <row r="411" spans="2:8" ht="14.4" x14ac:dyDescent="0.3">
      <c r="B411" s="9"/>
      <c r="C411" s="9"/>
      <c r="D411" s="9"/>
      <c r="E411" s="9"/>
      <c r="F411" s="9"/>
      <c r="G411" s="9"/>
      <c r="H411" s="9"/>
    </row>
    <row r="412" spans="2:8" ht="14.4" x14ac:dyDescent="0.3">
      <c r="B412" s="9"/>
      <c r="C412" s="9"/>
      <c r="D412" s="9"/>
      <c r="E412" s="9"/>
      <c r="F412" s="9"/>
      <c r="G412" s="9"/>
      <c r="H412" s="9"/>
    </row>
    <row r="413" spans="2:8" ht="14.4" x14ac:dyDescent="0.3">
      <c r="B413" s="9"/>
      <c r="C413" s="9"/>
      <c r="D413" s="9"/>
      <c r="E413" s="9"/>
      <c r="F413" s="9"/>
      <c r="G413" s="9"/>
      <c r="H413" s="9"/>
    </row>
    <row r="414" spans="2:8" ht="14.4" x14ac:dyDescent="0.3">
      <c r="B414" s="9"/>
      <c r="C414" s="9"/>
      <c r="D414" s="9"/>
      <c r="E414" s="9"/>
      <c r="F414" s="9"/>
      <c r="G414" s="9"/>
      <c r="H414" s="9"/>
    </row>
    <row r="415" spans="2:8" ht="14.4" x14ac:dyDescent="0.3">
      <c r="B415" s="9"/>
      <c r="C415" s="9"/>
      <c r="D415" s="9"/>
      <c r="E415" s="9"/>
      <c r="F415" s="9"/>
      <c r="G415" s="9"/>
      <c r="H415" s="9"/>
    </row>
    <row r="416" spans="2:8" ht="14.4" x14ac:dyDescent="0.3">
      <c r="B416" s="9"/>
      <c r="C416" s="9"/>
      <c r="D416" s="9"/>
      <c r="E416" s="9"/>
      <c r="F416" s="9"/>
      <c r="G416" s="9"/>
      <c r="H416" s="9"/>
    </row>
    <row r="417" spans="2:8" ht="14.4" x14ac:dyDescent="0.3">
      <c r="B417" s="9"/>
      <c r="C417" s="9"/>
      <c r="D417" s="9"/>
      <c r="E417" s="9"/>
      <c r="F417" s="9"/>
      <c r="G417" s="9"/>
      <c r="H417" s="9"/>
    </row>
    <row r="418" spans="2:8" ht="14.4" x14ac:dyDescent="0.3">
      <c r="B418" s="9"/>
      <c r="C418" s="9"/>
      <c r="D418" s="9"/>
      <c r="E418" s="9"/>
      <c r="F418" s="9"/>
      <c r="G418" s="9"/>
      <c r="H418" s="9"/>
    </row>
    <row r="419" spans="2:8" ht="14.4" x14ac:dyDescent="0.3">
      <c r="B419" s="9"/>
      <c r="C419" s="9"/>
      <c r="D419" s="9"/>
      <c r="E419" s="9"/>
      <c r="F419" s="9"/>
      <c r="G419" s="9"/>
      <c r="H419" s="9"/>
    </row>
    <row r="420" spans="2:8" ht="14.4" x14ac:dyDescent="0.3">
      <c r="B420" s="9"/>
      <c r="C420" s="9"/>
      <c r="D420" s="9"/>
      <c r="E420" s="9"/>
      <c r="F420" s="9"/>
      <c r="G420" s="9"/>
      <c r="H420" s="9"/>
    </row>
    <row r="421" spans="2:8" ht="14.4" x14ac:dyDescent="0.3">
      <c r="B421" s="9"/>
      <c r="C421" s="9"/>
      <c r="D421" s="9"/>
      <c r="E421" s="9"/>
      <c r="F421" s="9"/>
      <c r="G421" s="9"/>
      <c r="H421" s="9"/>
    </row>
    <row r="422" spans="2:8" ht="14.4" x14ac:dyDescent="0.3">
      <c r="B422" s="9"/>
      <c r="C422" s="9"/>
      <c r="D422" s="9"/>
      <c r="E422" s="9"/>
      <c r="F422" s="9"/>
      <c r="G422" s="9"/>
      <c r="H422" s="9"/>
    </row>
    <row r="423" spans="2:8" ht="14.4" x14ac:dyDescent="0.3">
      <c r="B423" s="9"/>
      <c r="C423" s="9"/>
      <c r="D423" s="9"/>
      <c r="E423" s="9"/>
      <c r="F423" s="9"/>
      <c r="G423" s="9"/>
      <c r="H423" s="9"/>
    </row>
    <row r="424" spans="2:8" ht="14.4" x14ac:dyDescent="0.3">
      <c r="B424" s="9"/>
      <c r="C424" s="9"/>
      <c r="D424" s="9"/>
      <c r="E424" s="9"/>
      <c r="F424" s="9"/>
      <c r="G424" s="9"/>
      <c r="H424" s="9"/>
    </row>
    <row r="425" spans="2:8" ht="14.4" x14ac:dyDescent="0.3">
      <c r="B425" s="9"/>
      <c r="C425" s="9"/>
      <c r="D425" s="9"/>
      <c r="E425" s="9"/>
      <c r="F425" s="9"/>
      <c r="G425" s="9"/>
      <c r="H425" s="9"/>
    </row>
    <row r="426" spans="2:8" ht="14.4" x14ac:dyDescent="0.3">
      <c r="B426" s="9"/>
      <c r="C426" s="9"/>
      <c r="D426" s="9"/>
      <c r="E426" s="9"/>
      <c r="F426" s="9"/>
      <c r="G426" s="9"/>
      <c r="H426" s="9"/>
    </row>
    <row r="427" spans="2:8" x14ac:dyDescent="0.35">
      <c r="B427" s="9"/>
      <c r="C427" s="9"/>
      <c r="D427" s="9"/>
      <c r="E427" s="9"/>
      <c r="F427" s="9"/>
      <c r="G427" s="9"/>
      <c r="H427" s="1"/>
    </row>
    <row r="428" spans="2:8" x14ac:dyDescent="0.35">
      <c r="B428" s="1"/>
      <c r="C428" s="1"/>
      <c r="D428" s="1"/>
      <c r="E428" s="1"/>
      <c r="F428" s="1"/>
      <c r="G428" s="1"/>
      <c r="H428" s="1"/>
    </row>
    <row r="429" spans="2:8" x14ac:dyDescent="0.35">
      <c r="B429" s="1"/>
      <c r="C429" s="1"/>
      <c r="D429" s="1"/>
      <c r="E429" s="1"/>
      <c r="F429" s="1"/>
      <c r="G429" s="1"/>
      <c r="H429" s="1"/>
    </row>
    <row r="430" spans="2:8" x14ac:dyDescent="0.35">
      <c r="B430" s="1"/>
      <c r="C430" s="1"/>
      <c r="D430" s="1"/>
      <c r="E430" s="1"/>
      <c r="F430" s="1"/>
      <c r="G430" s="1"/>
      <c r="H430" s="1"/>
    </row>
    <row r="431" spans="2:8" x14ac:dyDescent="0.35">
      <c r="B431" s="1"/>
      <c r="C431" s="1"/>
      <c r="D431" s="1"/>
      <c r="E431" s="1"/>
      <c r="F431" s="1"/>
      <c r="G431" s="1"/>
      <c r="H431" s="1"/>
    </row>
    <row r="432" spans="2:8" x14ac:dyDescent="0.35">
      <c r="B432" s="1"/>
      <c r="C432" s="1"/>
      <c r="D432" s="1"/>
      <c r="E432" s="1"/>
      <c r="F432" s="1"/>
      <c r="G432" s="1"/>
      <c r="H432" s="1"/>
    </row>
    <row r="433" spans="2:8" x14ac:dyDescent="0.35">
      <c r="B433" s="1"/>
      <c r="C433" s="1"/>
      <c r="D433" s="1"/>
      <c r="E433" s="1"/>
      <c r="F433" s="1"/>
      <c r="G433" s="1"/>
      <c r="H433" s="1"/>
    </row>
    <row r="434" spans="2:8" x14ac:dyDescent="0.35">
      <c r="B434" s="1"/>
      <c r="C434" s="1"/>
      <c r="D434" s="1"/>
      <c r="E434" s="1"/>
      <c r="F434" s="1"/>
      <c r="G434" s="1"/>
      <c r="H434" s="1"/>
    </row>
    <row r="435" spans="2:8" x14ac:dyDescent="0.35">
      <c r="B435" s="1"/>
      <c r="C435" s="1"/>
      <c r="D435" s="1"/>
      <c r="E435" s="1"/>
      <c r="F435" s="1"/>
      <c r="G435" s="1"/>
      <c r="H435" s="1"/>
    </row>
    <row r="436" spans="2:8" x14ac:dyDescent="0.35">
      <c r="B436" s="1"/>
      <c r="C436" s="1"/>
      <c r="D436" s="1"/>
      <c r="E436" s="1"/>
      <c r="F436" s="1"/>
      <c r="G436" s="1"/>
      <c r="H436" s="1"/>
    </row>
    <row r="437" spans="2:8" x14ac:dyDescent="0.35">
      <c r="B437" s="1"/>
      <c r="C437" s="1"/>
      <c r="D437" s="1"/>
      <c r="E437" s="1"/>
      <c r="F437" s="1"/>
      <c r="G437" s="1"/>
      <c r="H437" s="1"/>
    </row>
    <row r="438" spans="2:8" x14ac:dyDescent="0.35">
      <c r="B438" s="1"/>
      <c r="C438" s="1"/>
      <c r="D438" s="1"/>
      <c r="E438" s="1"/>
      <c r="F438" s="1"/>
      <c r="G438" s="1"/>
      <c r="H438" s="1"/>
    </row>
    <row r="439" spans="2:8" x14ac:dyDescent="0.35">
      <c r="B439" s="1"/>
      <c r="C439" s="1"/>
      <c r="D439" s="1"/>
      <c r="E439" s="1"/>
      <c r="F439" s="1"/>
      <c r="G439" s="1"/>
      <c r="H439" s="1"/>
    </row>
    <row r="440" spans="2:8" x14ac:dyDescent="0.35">
      <c r="B440" s="1"/>
      <c r="C440" s="1"/>
      <c r="D440" s="1"/>
      <c r="E440" s="1"/>
      <c r="F440" s="1"/>
      <c r="G440" s="1"/>
      <c r="H440" s="1"/>
    </row>
    <row r="441" spans="2:8" x14ac:dyDescent="0.35">
      <c r="B441" s="1"/>
      <c r="C441" s="1"/>
      <c r="D441" s="1"/>
      <c r="E441" s="1"/>
      <c r="F441" s="1"/>
      <c r="G441" s="1"/>
      <c r="H441" s="1"/>
    </row>
    <row r="442" spans="2:8" x14ac:dyDescent="0.35">
      <c r="B442" s="1"/>
      <c r="C442" s="1"/>
      <c r="D442" s="1"/>
      <c r="E442" s="1"/>
      <c r="F442" s="1"/>
      <c r="G442" s="1"/>
      <c r="H442" s="1"/>
    </row>
    <row r="443" spans="2:8" x14ac:dyDescent="0.35">
      <c r="B443" s="1"/>
      <c r="C443" s="1"/>
      <c r="D443" s="1"/>
      <c r="E443" s="1"/>
      <c r="F443" s="1"/>
      <c r="G443" s="1"/>
      <c r="H443" s="1"/>
    </row>
    <row r="444" spans="2:8" x14ac:dyDescent="0.35">
      <c r="B444" s="1"/>
      <c r="C444" s="1"/>
      <c r="D444" s="1"/>
      <c r="E444" s="1"/>
      <c r="F444" s="1"/>
      <c r="G444" s="1"/>
      <c r="H444" s="1"/>
    </row>
    <row r="445" spans="2:8" x14ac:dyDescent="0.35">
      <c r="B445" s="1"/>
      <c r="C445" s="1"/>
      <c r="D445" s="1"/>
      <c r="E445" s="1"/>
      <c r="F445" s="1"/>
      <c r="G445" s="1"/>
      <c r="H445" s="1"/>
    </row>
    <row r="446" spans="2:8" x14ac:dyDescent="0.35">
      <c r="B446" s="1"/>
      <c r="C446" s="1"/>
      <c r="D446" s="1"/>
      <c r="E446" s="1"/>
      <c r="F446" s="1"/>
      <c r="G446" s="1"/>
      <c r="H446" s="1"/>
    </row>
    <row r="447" spans="2:8" x14ac:dyDescent="0.35">
      <c r="B447" s="1"/>
      <c r="C447" s="1"/>
      <c r="D447" s="1"/>
      <c r="E447" s="1"/>
      <c r="F447" s="1"/>
      <c r="G447" s="1"/>
      <c r="H447" s="1"/>
    </row>
    <row r="448" spans="2:8" x14ac:dyDescent="0.35">
      <c r="B448" s="1"/>
      <c r="C448" s="1"/>
      <c r="D448" s="1"/>
      <c r="E448" s="1"/>
      <c r="F448" s="1"/>
      <c r="G448" s="1"/>
      <c r="H448" s="1"/>
    </row>
    <row r="449" spans="2:8" x14ac:dyDescent="0.35">
      <c r="B449" s="1"/>
      <c r="C449" s="1"/>
      <c r="D449" s="1"/>
      <c r="E449" s="1"/>
      <c r="F449" s="1"/>
      <c r="G449" s="1"/>
      <c r="H449" s="1"/>
    </row>
    <row r="450" spans="2:8" x14ac:dyDescent="0.35">
      <c r="B450" s="1"/>
      <c r="C450" s="1"/>
      <c r="D450" s="1"/>
      <c r="E450" s="1"/>
      <c r="F450" s="1"/>
      <c r="G450" s="1"/>
      <c r="H450" s="1"/>
    </row>
    <row r="451" spans="2:8" x14ac:dyDescent="0.35">
      <c r="B451" s="1"/>
      <c r="C451" s="1"/>
      <c r="D451" s="1"/>
      <c r="E451" s="1"/>
      <c r="F451" s="1"/>
      <c r="G451" s="1"/>
      <c r="H451" s="1"/>
    </row>
    <row r="452" spans="2:8" x14ac:dyDescent="0.35">
      <c r="B452" s="1"/>
      <c r="C452" s="1"/>
      <c r="D452" s="1"/>
      <c r="E452" s="1"/>
      <c r="F452" s="1"/>
      <c r="G452" s="1"/>
      <c r="H452" s="1"/>
    </row>
    <row r="453" spans="2:8" x14ac:dyDescent="0.35">
      <c r="B453" s="1"/>
      <c r="C453" s="1"/>
      <c r="D453" s="1"/>
      <c r="E453" s="1"/>
      <c r="F453" s="1"/>
      <c r="G453" s="1"/>
      <c r="H453" s="1"/>
    </row>
    <row r="454" spans="2:8" x14ac:dyDescent="0.35">
      <c r="B454" s="1"/>
      <c r="C454" s="1"/>
      <c r="D454" s="1"/>
      <c r="E454" s="1"/>
      <c r="F454" s="1"/>
      <c r="G454" s="1"/>
      <c r="H454" s="1"/>
    </row>
    <row r="455" spans="2:8" x14ac:dyDescent="0.35">
      <c r="B455" s="1"/>
      <c r="C455" s="1"/>
      <c r="D455" s="1"/>
      <c r="E455" s="1"/>
      <c r="F455" s="1"/>
      <c r="G455" s="1"/>
      <c r="H455" s="1"/>
    </row>
    <row r="456" spans="2:8" x14ac:dyDescent="0.35">
      <c r="B456" s="1"/>
      <c r="C456" s="1"/>
      <c r="D456" s="1"/>
      <c r="E456" s="1"/>
      <c r="F456" s="1"/>
      <c r="G456" s="1"/>
      <c r="H456" s="1"/>
    </row>
    <row r="457" spans="2:8" x14ac:dyDescent="0.35">
      <c r="B457" s="1"/>
      <c r="C457" s="1"/>
      <c r="D457" s="1"/>
      <c r="E457" s="1"/>
      <c r="F457" s="1"/>
      <c r="G457" s="1"/>
      <c r="H457" s="1"/>
    </row>
    <row r="458" spans="2:8" x14ac:dyDescent="0.35">
      <c r="B458" s="1"/>
      <c r="C458" s="1"/>
      <c r="D458" s="1"/>
      <c r="E458" s="1"/>
      <c r="F458" s="1"/>
      <c r="G458" s="1"/>
      <c r="H458" s="1"/>
    </row>
    <row r="459" spans="2:8" x14ac:dyDescent="0.35">
      <c r="B459" s="1"/>
      <c r="C459" s="1"/>
      <c r="D459" s="1"/>
      <c r="E459" s="1"/>
      <c r="F459" s="1"/>
      <c r="G459" s="1"/>
      <c r="H459" s="1"/>
    </row>
    <row r="460" spans="2:8" x14ac:dyDescent="0.35">
      <c r="B460" s="1"/>
      <c r="C460" s="1"/>
      <c r="D460" s="1"/>
      <c r="E460" s="1"/>
      <c r="F460" s="1"/>
      <c r="G460" s="1"/>
      <c r="H460" s="1"/>
    </row>
    <row r="461" spans="2:8" x14ac:dyDescent="0.35">
      <c r="B461" s="1"/>
      <c r="C461" s="1"/>
      <c r="D461" s="1"/>
      <c r="E461" s="1"/>
      <c r="F461" s="1"/>
      <c r="G461" s="1"/>
      <c r="H461" s="1"/>
    </row>
    <row r="462" spans="2:8" x14ac:dyDescent="0.35">
      <c r="B462" s="1"/>
      <c r="C462" s="1"/>
      <c r="D462" s="1"/>
      <c r="E462" s="1"/>
      <c r="F462" s="1"/>
      <c r="G462" s="1"/>
      <c r="H462" s="1"/>
    </row>
    <row r="463" spans="2:8" x14ac:dyDescent="0.35">
      <c r="B463" s="1"/>
      <c r="C463" s="1"/>
      <c r="D463" s="1"/>
      <c r="E463" s="1"/>
      <c r="F463" s="1"/>
      <c r="G463" s="1"/>
      <c r="H463" s="1"/>
    </row>
    <row r="464" spans="2:8" x14ac:dyDescent="0.35">
      <c r="B464" s="1"/>
      <c r="C464" s="1"/>
      <c r="D464" s="1"/>
      <c r="E464" s="1"/>
      <c r="F464" s="1"/>
      <c r="G464" s="1"/>
      <c r="H464" s="1"/>
    </row>
    <row r="465" spans="2:8" x14ac:dyDescent="0.35">
      <c r="B465" s="1"/>
      <c r="C465" s="1"/>
      <c r="D465" s="1"/>
      <c r="E465" s="1"/>
      <c r="F465" s="1"/>
      <c r="G465" s="1"/>
      <c r="H465" s="1"/>
    </row>
    <row r="466" spans="2:8" x14ac:dyDescent="0.35">
      <c r="B466" s="1"/>
      <c r="C466" s="1"/>
      <c r="D466" s="1"/>
      <c r="E466" s="1"/>
      <c r="F466" s="1"/>
      <c r="G466" s="1"/>
      <c r="H466" s="1"/>
    </row>
    <row r="467" spans="2:8" x14ac:dyDescent="0.35">
      <c r="B467" s="1"/>
      <c r="C467" s="1"/>
      <c r="D467" s="1"/>
      <c r="E467" s="1"/>
      <c r="F467" s="1"/>
      <c r="G467" s="1"/>
      <c r="H467" s="1"/>
    </row>
    <row r="468" spans="2:8" x14ac:dyDescent="0.35">
      <c r="B468" s="1"/>
      <c r="C468" s="1"/>
      <c r="D468" s="1"/>
      <c r="E468" s="1"/>
      <c r="F468" s="1"/>
      <c r="G468" s="1"/>
      <c r="H468" s="1"/>
    </row>
    <row r="469" spans="2:8" x14ac:dyDescent="0.35">
      <c r="B469" s="1"/>
      <c r="C469" s="1"/>
      <c r="D469" s="1"/>
      <c r="E469" s="1"/>
      <c r="F469" s="1"/>
      <c r="G469" s="1"/>
      <c r="H469" s="1"/>
    </row>
    <row r="470" spans="2:8" x14ac:dyDescent="0.35">
      <c r="B470" s="1"/>
      <c r="C470" s="1"/>
      <c r="D470" s="1"/>
      <c r="E470" s="1"/>
      <c r="F470" s="1"/>
      <c r="G470" s="1"/>
      <c r="H470" s="1"/>
    </row>
    <row r="471" spans="2:8" x14ac:dyDescent="0.35">
      <c r="B471" s="1"/>
      <c r="C471" s="1"/>
      <c r="D471" s="1"/>
      <c r="E471" s="1"/>
      <c r="F471" s="1"/>
      <c r="G471" s="1"/>
      <c r="H471" s="1"/>
    </row>
    <row r="472" spans="2:8" x14ac:dyDescent="0.35">
      <c r="B472" s="1"/>
      <c r="C472" s="1"/>
      <c r="D472" s="1"/>
      <c r="E472" s="1"/>
      <c r="F472" s="1"/>
      <c r="G472" s="1"/>
      <c r="H472" s="1"/>
    </row>
    <row r="473" spans="2:8" x14ac:dyDescent="0.35">
      <c r="B473" s="1"/>
      <c r="C473" s="1"/>
      <c r="D473" s="1"/>
      <c r="E473" s="1"/>
      <c r="F473" s="1"/>
      <c r="G473" s="1"/>
      <c r="H473" s="1"/>
    </row>
    <row r="474" spans="2:8" x14ac:dyDescent="0.35">
      <c r="B474" s="1"/>
      <c r="C474" s="1"/>
      <c r="D474" s="1"/>
      <c r="E474" s="1"/>
      <c r="F474" s="1"/>
      <c r="G474" s="1"/>
      <c r="H474" s="1"/>
    </row>
    <row r="475" spans="2:8" x14ac:dyDescent="0.35">
      <c r="B475" s="1"/>
      <c r="C475" s="1"/>
      <c r="D475" s="1"/>
      <c r="E475" s="1"/>
      <c r="F475" s="1"/>
      <c r="G475" s="1"/>
      <c r="H475" s="1"/>
    </row>
    <row r="476" spans="2:8" x14ac:dyDescent="0.35">
      <c r="B476" s="1"/>
      <c r="C476" s="1"/>
      <c r="D476" s="1"/>
      <c r="E476" s="1"/>
      <c r="F476" s="1"/>
      <c r="G476" s="1"/>
      <c r="H476" s="1"/>
    </row>
    <row r="477" spans="2:8" x14ac:dyDescent="0.35">
      <c r="B477" s="1"/>
      <c r="C477" s="1"/>
      <c r="D477" s="1"/>
      <c r="E477" s="1"/>
      <c r="F477" s="1"/>
      <c r="G477" s="1"/>
      <c r="H477" s="1"/>
    </row>
    <row r="478" spans="2:8" x14ac:dyDescent="0.35">
      <c r="B478" s="1"/>
      <c r="C478" s="1"/>
      <c r="D478" s="1"/>
      <c r="E478" s="1"/>
      <c r="F478" s="1"/>
      <c r="G478" s="1"/>
      <c r="H478" s="1"/>
    </row>
    <row r="479" spans="2:8" x14ac:dyDescent="0.35">
      <c r="B479" s="1"/>
      <c r="C479" s="1"/>
      <c r="D479" s="1"/>
      <c r="E479" s="1"/>
      <c r="F479" s="1"/>
      <c r="G479" s="1"/>
      <c r="H479" s="1"/>
    </row>
    <row r="480" spans="2:8" x14ac:dyDescent="0.35">
      <c r="B480" s="1"/>
      <c r="C480" s="1"/>
      <c r="D480" s="1"/>
      <c r="E480" s="1"/>
      <c r="F480" s="1"/>
      <c r="G480" s="1"/>
      <c r="H480" s="1"/>
    </row>
    <row r="481" spans="2:8" x14ac:dyDescent="0.35">
      <c r="B481" s="1"/>
      <c r="C481" s="1"/>
      <c r="D481" s="1"/>
      <c r="E481" s="1"/>
      <c r="F481" s="1"/>
      <c r="G481" s="1"/>
      <c r="H481" s="1"/>
    </row>
    <row r="482" spans="2:8" x14ac:dyDescent="0.35">
      <c r="B482" s="1"/>
      <c r="C482" s="1"/>
      <c r="D482" s="1"/>
      <c r="E482" s="1"/>
      <c r="F482" s="1"/>
      <c r="G482" s="1"/>
      <c r="H482" s="1"/>
    </row>
    <row r="483" spans="2:8" x14ac:dyDescent="0.35">
      <c r="B483" s="1"/>
      <c r="C483" s="1"/>
      <c r="D483" s="1"/>
      <c r="E483" s="1"/>
      <c r="F483" s="1"/>
      <c r="G483" s="1"/>
      <c r="H483" s="1"/>
    </row>
    <row r="484" spans="2:8" x14ac:dyDescent="0.35">
      <c r="B484" s="1"/>
      <c r="C484" s="1"/>
      <c r="D484" s="1"/>
      <c r="E484" s="1"/>
      <c r="F484" s="1"/>
      <c r="G484" s="1"/>
      <c r="H484" s="1"/>
    </row>
    <row r="485" spans="2:8" x14ac:dyDescent="0.35">
      <c r="B485" s="1"/>
      <c r="C485" s="1"/>
      <c r="D485" s="1"/>
      <c r="E485" s="1"/>
      <c r="F485" s="1"/>
      <c r="G485" s="1"/>
      <c r="H485" s="1"/>
    </row>
    <row r="486" spans="2:8" x14ac:dyDescent="0.35">
      <c r="B486" s="1"/>
      <c r="C486" s="1"/>
      <c r="D486" s="1"/>
      <c r="E486" s="1"/>
      <c r="F486" s="1"/>
      <c r="G486" s="1"/>
      <c r="H486" s="1"/>
    </row>
    <row r="487" spans="2:8" x14ac:dyDescent="0.35">
      <c r="B487" s="1"/>
      <c r="C487" s="1"/>
      <c r="D487" s="1"/>
      <c r="E487" s="1"/>
      <c r="F487" s="1"/>
      <c r="G487" s="1"/>
      <c r="H487" s="1"/>
    </row>
    <row r="488" spans="2:8" x14ac:dyDescent="0.35">
      <c r="B488" s="1"/>
      <c r="C488" s="1"/>
      <c r="D488" s="1"/>
      <c r="E488" s="1"/>
      <c r="F488" s="1"/>
      <c r="G488" s="1"/>
      <c r="H488" s="1"/>
    </row>
    <row r="489" spans="2:8" x14ac:dyDescent="0.35">
      <c r="B489" s="1"/>
      <c r="C489" s="1"/>
      <c r="D489" s="1"/>
      <c r="E489" s="1"/>
      <c r="F489" s="1"/>
      <c r="G489" s="1"/>
      <c r="H489" s="1"/>
    </row>
    <row r="490" spans="2:8" x14ac:dyDescent="0.35">
      <c r="B490" s="1"/>
      <c r="C490" s="1"/>
      <c r="D490" s="1"/>
      <c r="E490" s="1"/>
      <c r="F490" s="1"/>
      <c r="G490" s="1"/>
      <c r="H490" s="1"/>
    </row>
    <row r="491" spans="2:8" x14ac:dyDescent="0.35">
      <c r="B491" s="1"/>
      <c r="C491" s="1"/>
      <c r="D491" s="1"/>
      <c r="E491" s="1"/>
      <c r="F491" s="1"/>
      <c r="G491" s="1"/>
      <c r="H491" s="1"/>
    </row>
    <row r="492" spans="2:8" x14ac:dyDescent="0.35">
      <c r="B492" s="1"/>
      <c r="C492" s="1"/>
      <c r="D492" s="1"/>
      <c r="E492" s="1"/>
      <c r="F492" s="1"/>
      <c r="G492" s="1"/>
      <c r="H492" s="1"/>
    </row>
    <row r="493" spans="2:8" x14ac:dyDescent="0.35">
      <c r="B493" s="1"/>
      <c r="C493" s="1"/>
      <c r="D493" s="1"/>
      <c r="E493" s="1"/>
      <c r="F493" s="1"/>
      <c r="G493" s="1"/>
      <c r="H493" s="1"/>
    </row>
    <row r="494" spans="2:8" x14ac:dyDescent="0.35">
      <c r="B494" s="1"/>
      <c r="C494" s="1"/>
      <c r="D494" s="1"/>
      <c r="E494" s="1"/>
      <c r="F494" s="1"/>
      <c r="G494" s="1"/>
      <c r="H494" s="1"/>
    </row>
    <row r="495" spans="2:8" x14ac:dyDescent="0.35">
      <c r="B495" s="1"/>
      <c r="C495" s="1"/>
      <c r="D495" s="1"/>
      <c r="E495" s="1"/>
      <c r="F495" s="1"/>
      <c r="G495" s="1"/>
      <c r="H495" s="1"/>
    </row>
    <row r="496" spans="2:8" x14ac:dyDescent="0.35">
      <c r="B496" s="1"/>
      <c r="C496" s="1"/>
      <c r="D496" s="1"/>
      <c r="E496" s="1"/>
      <c r="F496" s="1"/>
      <c r="G496" s="1"/>
      <c r="H496" s="1"/>
    </row>
    <row r="497" spans="2:8" x14ac:dyDescent="0.35">
      <c r="B497" s="1"/>
      <c r="C497" s="1"/>
      <c r="D497" s="1"/>
      <c r="E497" s="1"/>
      <c r="F497" s="1"/>
      <c r="G497" s="1"/>
      <c r="H497" s="1"/>
    </row>
    <row r="498" spans="2:8" x14ac:dyDescent="0.35">
      <c r="B498" s="1"/>
      <c r="C498" s="1"/>
      <c r="D498" s="1"/>
      <c r="E498" s="1"/>
      <c r="F498" s="1"/>
      <c r="G498" s="1"/>
      <c r="H498" s="1"/>
    </row>
    <row r="499" spans="2:8" x14ac:dyDescent="0.35">
      <c r="B499" s="1"/>
      <c r="C499" s="1"/>
      <c r="D499" s="1"/>
      <c r="E499" s="1"/>
      <c r="F499" s="1"/>
      <c r="G499" s="1"/>
      <c r="H499" s="1"/>
    </row>
    <row r="500" spans="2:8" x14ac:dyDescent="0.35">
      <c r="B500" s="1"/>
      <c r="C500" s="1"/>
      <c r="D500" s="1"/>
      <c r="E500" s="1"/>
      <c r="F500" s="1"/>
      <c r="G500" s="1"/>
      <c r="H500" s="1"/>
    </row>
    <row r="501" spans="2:8" x14ac:dyDescent="0.35">
      <c r="B501" s="1"/>
      <c r="C501" s="1"/>
      <c r="D501" s="1"/>
      <c r="E501" s="1"/>
      <c r="F501" s="1"/>
      <c r="G501" s="1"/>
      <c r="H501" s="1"/>
    </row>
    <row r="502" spans="2:8" x14ac:dyDescent="0.35">
      <c r="B502" s="1"/>
      <c r="C502" s="1"/>
      <c r="D502" s="1"/>
      <c r="E502" s="1"/>
      <c r="F502" s="1"/>
      <c r="G502" s="1"/>
      <c r="H502" s="1"/>
    </row>
    <row r="503" spans="2:8" x14ac:dyDescent="0.35">
      <c r="B503" s="1"/>
      <c r="C503" s="1"/>
      <c r="D503" s="1"/>
      <c r="E503" s="1"/>
      <c r="F503" s="1"/>
      <c r="G503" s="1"/>
      <c r="H503" s="1"/>
    </row>
    <row r="504" spans="2:8" x14ac:dyDescent="0.35">
      <c r="B504" s="1"/>
      <c r="C504" s="1"/>
      <c r="D504" s="1"/>
      <c r="E504" s="1"/>
      <c r="F504" s="1"/>
      <c r="G504" s="1"/>
      <c r="H504" s="1"/>
    </row>
    <row r="505" spans="2:8" x14ac:dyDescent="0.35">
      <c r="B505" s="1"/>
      <c r="C505" s="1"/>
      <c r="D505" s="1"/>
      <c r="E505" s="1"/>
      <c r="F505" s="1"/>
      <c r="G505" s="1"/>
      <c r="H505" s="1"/>
    </row>
    <row r="506" spans="2:8" x14ac:dyDescent="0.35">
      <c r="B506" s="1"/>
      <c r="C506" s="1"/>
      <c r="D506" s="1"/>
      <c r="E506" s="1"/>
      <c r="F506" s="1"/>
      <c r="G506" s="1"/>
      <c r="H506" s="1"/>
    </row>
    <row r="507" spans="2:8" x14ac:dyDescent="0.35">
      <c r="B507" s="1"/>
      <c r="C507" s="1"/>
      <c r="D507" s="1"/>
      <c r="E507" s="1"/>
      <c r="F507" s="1"/>
      <c r="G507" s="1"/>
      <c r="H507" s="1"/>
    </row>
    <row r="508" spans="2:8" x14ac:dyDescent="0.35">
      <c r="B508" s="1"/>
      <c r="C508" s="1"/>
      <c r="D508" s="1"/>
      <c r="E508" s="1"/>
      <c r="F508" s="1"/>
      <c r="G508" s="1"/>
      <c r="H508" s="1"/>
    </row>
    <row r="509" spans="2:8" x14ac:dyDescent="0.35">
      <c r="B509" s="1"/>
      <c r="C509" s="1"/>
      <c r="D509" s="1"/>
      <c r="E509" s="1"/>
      <c r="F509" s="1"/>
      <c r="G509" s="1"/>
      <c r="H509" s="1"/>
    </row>
    <row r="510" spans="2:8" x14ac:dyDescent="0.35">
      <c r="B510" s="1"/>
      <c r="C510" s="1"/>
      <c r="D510" s="1"/>
      <c r="E510" s="1"/>
      <c r="F510" s="1"/>
      <c r="G510" s="1"/>
      <c r="H510" s="1"/>
    </row>
    <row r="511" spans="2:8" x14ac:dyDescent="0.35">
      <c r="B511" s="1"/>
      <c r="C511" s="1"/>
      <c r="D511" s="1"/>
      <c r="E511" s="1"/>
      <c r="F511" s="1"/>
      <c r="G511" s="1"/>
      <c r="H511" s="1"/>
    </row>
    <row r="512" spans="2:8" x14ac:dyDescent="0.35">
      <c r="B512" s="1"/>
      <c r="C512" s="1"/>
      <c r="D512" s="1"/>
      <c r="E512" s="1"/>
      <c r="F512" s="1"/>
      <c r="G512" s="1"/>
      <c r="H512" s="1"/>
    </row>
    <row r="513" spans="2:8" x14ac:dyDescent="0.35">
      <c r="B513" s="1"/>
      <c r="C513" s="1"/>
      <c r="D513" s="1"/>
      <c r="E513" s="1"/>
      <c r="F513" s="1"/>
      <c r="G513" s="1"/>
      <c r="H513" s="1"/>
    </row>
    <row r="514" spans="2:8" x14ac:dyDescent="0.35">
      <c r="B514" s="1"/>
      <c r="C514" s="1"/>
      <c r="D514" s="1"/>
      <c r="E514" s="1"/>
      <c r="F514" s="1"/>
      <c r="G514" s="1"/>
      <c r="H514" s="1"/>
    </row>
    <row r="515" spans="2:8" x14ac:dyDescent="0.35">
      <c r="B515" s="1"/>
      <c r="C515" s="1"/>
      <c r="D515" s="1"/>
      <c r="E515" s="1"/>
      <c r="F515" s="1"/>
      <c r="G515" s="1"/>
      <c r="H515" s="1"/>
    </row>
    <row r="516" spans="2:8" x14ac:dyDescent="0.35">
      <c r="B516" s="1"/>
      <c r="C516" s="1"/>
      <c r="D516" s="1"/>
      <c r="E516" s="1"/>
      <c r="F516" s="1"/>
      <c r="G516" s="1"/>
      <c r="H516" s="1"/>
    </row>
    <row r="517" spans="2:8" x14ac:dyDescent="0.35">
      <c r="B517" s="1"/>
      <c r="C517" s="1"/>
      <c r="D517" s="1"/>
      <c r="E517" s="1"/>
      <c r="F517" s="1"/>
      <c r="G517" s="1"/>
      <c r="H517" s="1"/>
    </row>
    <row r="518" spans="2:8" x14ac:dyDescent="0.35">
      <c r="B518" s="1"/>
      <c r="C518" s="1"/>
      <c r="D518" s="1"/>
      <c r="E518" s="1"/>
      <c r="F518" s="1"/>
      <c r="G518" s="1"/>
      <c r="H518" s="1"/>
    </row>
    <row r="519" spans="2:8" x14ac:dyDescent="0.35">
      <c r="B519" s="1"/>
      <c r="C519" s="1"/>
      <c r="D519" s="1"/>
      <c r="E519" s="1"/>
      <c r="F519" s="1"/>
      <c r="G519" s="1"/>
      <c r="H519" s="1"/>
    </row>
    <row r="520" spans="2:8" x14ac:dyDescent="0.35">
      <c r="B520" s="1"/>
      <c r="C520" s="1"/>
      <c r="D520" s="1"/>
      <c r="E520" s="1"/>
      <c r="F520" s="1"/>
      <c r="G520" s="1"/>
      <c r="H520" s="1"/>
    </row>
    <row r="521" spans="2:8" x14ac:dyDescent="0.35">
      <c r="B521" s="1"/>
      <c r="C521" s="1"/>
      <c r="D521" s="1"/>
      <c r="E521" s="1"/>
      <c r="F521" s="1"/>
      <c r="G521" s="1"/>
      <c r="H521" s="1"/>
    </row>
    <row r="522" spans="2:8" x14ac:dyDescent="0.35">
      <c r="B522" s="1"/>
      <c r="C522" s="1"/>
      <c r="D522" s="1"/>
      <c r="E522" s="1"/>
      <c r="F522" s="1"/>
      <c r="G522" s="1"/>
      <c r="H522" s="1"/>
    </row>
    <row r="523" spans="2:8" x14ac:dyDescent="0.35">
      <c r="B523" s="1"/>
      <c r="C523" s="1"/>
      <c r="D523" s="1"/>
      <c r="E523" s="1"/>
      <c r="F523" s="1"/>
      <c r="G523" s="1"/>
      <c r="H523" s="1"/>
    </row>
    <row r="524" spans="2:8" x14ac:dyDescent="0.35">
      <c r="B524" s="1"/>
      <c r="C524" s="1"/>
      <c r="D524" s="1"/>
      <c r="E524" s="1"/>
      <c r="F524" s="1"/>
      <c r="G524" s="1"/>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7" x14ac:dyDescent="0.35">
      <c r="B737" s="1"/>
      <c r="C737" s="1"/>
      <c r="D737" s="1"/>
      <c r="E737" s="1"/>
      <c r="F737" s="1"/>
      <c r="G737" s="1"/>
    </row>
  </sheetData>
  <sheetProtection sheet="1" objects="1" scenarios="1"/>
  <mergeCells count="56">
    <mergeCell ref="E234:I234"/>
    <mergeCell ref="E230:I230"/>
    <mergeCell ref="E231:I231"/>
    <mergeCell ref="E232:I232"/>
    <mergeCell ref="E233:I233"/>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F162:I162"/>
    <mergeCell ref="F163:I163"/>
    <mergeCell ref="F164:I164"/>
    <mergeCell ref="G187:I187"/>
    <mergeCell ref="F157:I157"/>
    <mergeCell ref="F158:I158"/>
    <mergeCell ref="F159:I159"/>
    <mergeCell ref="F160:I160"/>
    <mergeCell ref="F161:I161"/>
    <mergeCell ref="F152:I152"/>
    <mergeCell ref="F153:I153"/>
    <mergeCell ref="F154:I154"/>
    <mergeCell ref="F155:I155"/>
    <mergeCell ref="F156:I156"/>
    <mergeCell ref="B227:I227"/>
    <mergeCell ref="B34:G34"/>
    <mergeCell ref="B56:G56"/>
    <mergeCell ref="B78:G78"/>
    <mergeCell ref="B95:G95"/>
    <mergeCell ref="B112:G112"/>
    <mergeCell ref="B129:I129"/>
    <mergeCell ref="B145:I145"/>
    <mergeCell ref="B169:I169"/>
    <mergeCell ref="B184:I184"/>
    <mergeCell ref="B207:I207"/>
    <mergeCell ref="B224:H224"/>
    <mergeCell ref="F148:I148"/>
    <mergeCell ref="F149:I149"/>
    <mergeCell ref="F150:I150"/>
    <mergeCell ref="F151:I151"/>
    <mergeCell ref="B31:H31"/>
    <mergeCell ref="C2:E2"/>
    <mergeCell ref="C6:D6"/>
    <mergeCell ref="B11:I11"/>
    <mergeCell ref="B14:H14"/>
    <mergeCell ref="C29:H29"/>
  </mergeCells>
  <conditionalFormatting sqref="A187:G187">
    <cfRule type="expression" dxfId="415" priority="2" stopIfTrue="1">
      <formula>$A$16=0</formula>
    </cfRule>
  </conditionalFormatting>
  <conditionalFormatting sqref="A12:I33 A34:B34 H34:I34 A35:I35 A36:K52 A53:I55 A58:J74 A80:F91 A126:I147 A148:F164 A165:I183 A209:F220 A230:E234">
    <cfRule type="expression" dxfId="414" priority="10" stopIfTrue="1">
      <formula>$A$16=0</formula>
    </cfRule>
  </conditionalFormatting>
  <conditionalFormatting sqref="A109:I113 A114:K125 A186:H186 A188:G202 A203:J203 A56:B56 H56:I56 A57:I57 A75:I77 A78:B78 H78:I78 A79:I79 A92:I96 A97:K108 A184:B184 A185:I185 A204:I206 A207:B207 A208:I208 A221:I229 A235:I239">
    <cfRule type="expression" dxfId="413" priority="12" stopIfTrue="1">
      <formula>$A$16=0</formula>
    </cfRule>
  </conditionalFormatting>
  <conditionalFormatting sqref="B29:C29">
    <cfRule type="expression" dxfId="412" priority="27">
      <formula>LEFT($C$29,3)="Let"</formula>
    </cfRule>
  </conditionalFormatting>
  <conditionalFormatting sqref="B33:C33 B36:G52">
    <cfRule type="expression" dxfId="411" priority="22">
      <formula>$A$33="nvt"</formula>
    </cfRule>
  </conditionalFormatting>
  <conditionalFormatting sqref="B55:C55 B58:G74">
    <cfRule type="expression" dxfId="410" priority="23">
      <formula>$A$55="nvt"</formula>
    </cfRule>
  </conditionalFormatting>
  <conditionalFormatting sqref="B94:C94 B97:E108">
    <cfRule type="expression" dxfId="409" priority="20">
      <formula>$A$94="nvt"</formula>
    </cfRule>
  </conditionalFormatting>
  <conditionalFormatting sqref="B111:C111 B114:E125">
    <cfRule type="expression" dxfId="408" priority="8">
      <formula>$A$111="nvt"</formula>
    </cfRule>
  </conditionalFormatting>
  <conditionalFormatting sqref="B128:C128">
    <cfRule type="expression" dxfId="407" priority="19">
      <formula>$A$128="nvt"</formula>
    </cfRule>
  </conditionalFormatting>
  <conditionalFormatting sqref="B17:D26">
    <cfRule type="expression" dxfId="406" priority="25">
      <formula>$A17=0</formula>
    </cfRule>
  </conditionalFormatting>
  <conditionalFormatting sqref="B77:D77 B80:C91">
    <cfRule type="expression" dxfId="405" priority="21">
      <formula>$A$77="nvt"</formula>
    </cfRule>
  </conditionalFormatting>
  <conditionalFormatting sqref="B206:D206 B209:C220">
    <cfRule type="expression" dxfId="404" priority="15">
      <formula>$A$206="nvt"</formula>
    </cfRule>
  </conditionalFormatting>
  <conditionalFormatting sqref="B168:E168">
    <cfRule type="expression" dxfId="403" priority="17">
      <formula>$A$168="nvt"</formula>
    </cfRule>
  </conditionalFormatting>
  <conditionalFormatting sqref="B144:F144">
    <cfRule type="expression" dxfId="402" priority="18">
      <formula>$A$144="nvt"</formula>
    </cfRule>
  </conditionalFormatting>
  <conditionalFormatting sqref="B186:F203 B183:C183">
    <cfRule type="expression" dxfId="401" priority="16">
      <formula>$A$183="nvt"</formula>
    </cfRule>
  </conditionalFormatting>
  <conditionalFormatting sqref="B131:I141">
    <cfRule type="expression" dxfId="400" priority="13">
      <formula>$A$128="nvt"</formula>
    </cfRule>
  </conditionalFormatting>
  <conditionalFormatting sqref="B147:I147 B148:F164 B165:I165">
    <cfRule type="expression" dxfId="399" priority="11">
      <formula>$A$144="nvt"</formula>
    </cfRule>
  </conditionalFormatting>
  <conditionalFormatting sqref="B171:I180">
    <cfRule type="expression" dxfId="398" priority="26">
      <formula>$A$168="nvt"</formula>
    </cfRule>
  </conditionalFormatting>
  <conditionalFormatting sqref="C239">
    <cfRule type="cellIs" dxfId="397" priority="24" operator="notEqual">
      <formula>"JA"</formula>
    </cfRule>
  </conditionalFormatting>
  <conditionalFormatting sqref="D235">
    <cfRule type="expression" dxfId="396" priority="14">
      <formula>C239&lt;&gt;"JA"</formula>
    </cfRule>
  </conditionalFormatting>
  <conditionalFormatting sqref="G186 G188:G203">
    <cfRule type="expression" dxfId="395" priority="7">
      <formula>$A$183="nvt"</formula>
    </cfRule>
  </conditionalFormatting>
  <conditionalFormatting sqref="G187">
    <cfRule type="expression" dxfId="394" priority="3">
      <formula>$A$144="nvt"</formula>
    </cfRule>
  </conditionalFormatting>
  <conditionalFormatting sqref="H186:I186">
    <cfRule type="expression" dxfId="393" priority="5">
      <formula>$A$144="nvt"</formula>
    </cfRule>
  </conditionalFormatting>
  <conditionalFormatting sqref="H203:I203">
    <cfRule type="expression" dxfId="392" priority="6">
      <formula>$A$183="nvt"</formula>
    </cfRule>
  </conditionalFormatting>
  <conditionalFormatting sqref="I186:J186">
    <cfRule type="expression" dxfId="391" priority="4" stopIfTrue="1">
      <formula>$A$16=0</formula>
    </cfRule>
  </conditionalFormatting>
  <conditionalFormatting sqref="J187:J202">
    <cfRule type="expression" dxfId="390"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hyperlinks>
    <hyperlink ref="D7" r:id="rId1" xr:uid="{E1E9B22C-7769-4D03-A790-2324B83796B2}"/>
  </hyperlinks>
  <pageMargins left="0.70866141732283472" right="0.70866141732283472" top="0.74803149606299213" bottom="0.74803149606299213" header="0.31496062992125984" footer="0.31496062992125984"/>
  <pageSetup scale="70" fitToHeight="0" orientation="landscape" r:id="rId2"/>
  <headerFooter>
    <oddFooter>&amp;L&amp;A&amp;C&amp;D&amp;R&amp;P van &amp;N</oddFooter>
  </headerFooter>
  <rowBreaks count="2" manualBreakCount="2">
    <brk id="29" max="16383" man="1"/>
    <brk id="2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Joyce Sponselee</cp:lastModifiedBy>
  <cp:lastPrinted>2022-04-22T09:04:56Z</cp:lastPrinted>
  <dcterms:created xsi:type="dcterms:W3CDTF">2022-02-11T09:50:58Z</dcterms:created>
  <dcterms:modified xsi:type="dcterms:W3CDTF">2025-09-08T22:02:41Z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94a67a-fde2-4d35-995f-b1d2b01e40fc_Enabled">
    <vt:lpwstr>true</vt:lpwstr>
  </property>
  <property fmtid="{D5CDD505-2E9C-101B-9397-08002B2CF9AE}" pid="3" name="MSIP_Label_a994a67a-fde2-4d35-995f-b1d2b01e40fc_SetDate">
    <vt:lpwstr>2025-03-03T14:26:29Z</vt:lpwstr>
  </property>
  <property fmtid="{D5CDD505-2E9C-101B-9397-08002B2CF9AE}" pid="4" name="MSIP_Label_a994a67a-fde2-4d35-995f-b1d2b01e40fc_Method">
    <vt:lpwstr>Privileged</vt:lpwstr>
  </property>
  <property fmtid="{D5CDD505-2E9C-101B-9397-08002B2CF9AE}" pid="5" name="MSIP_Label_a994a67a-fde2-4d35-995f-b1d2b01e40fc_Name">
    <vt:lpwstr>Openbaar1</vt:lpwstr>
  </property>
  <property fmtid="{D5CDD505-2E9C-101B-9397-08002B2CF9AE}" pid="6" name="MSIP_Label_a994a67a-fde2-4d35-995f-b1d2b01e40fc_SiteId">
    <vt:lpwstr>d2aff5f9-8c21-47f2-88f3-08ac4fda56f5</vt:lpwstr>
  </property>
  <property fmtid="{D5CDD505-2E9C-101B-9397-08002B2CF9AE}" pid="7" name="MSIP_Label_a994a67a-fde2-4d35-995f-b1d2b01e40fc_ActionId">
    <vt:lpwstr>09ed36a5-b4b2-431e-8ff6-5e2cfca93db2</vt:lpwstr>
  </property>
  <property fmtid="{D5CDD505-2E9C-101B-9397-08002B2CF9AE}" pid="8" name="MSIP_Label_a994a67a-fde2-4d35-995f-b1d2b01e40fc_ContentBits">
    <vt:lpwstr>0</vt:lpwstr>
  </property>
</Properties>
</file>